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mirta_novak_mps_hr/Documents/Radna površina/ONE DRIVE MAPA/STATISTIKA DZS/DZS MI PREUZIMAMO/objava 2026/objava privremenih za 2025/"/>
    </mc:Choice>
  </mc:AlternateContent>
  <xr:revisionPtr revIDLastSave="12" documentId="8_{C91FE352-C664-49DB-ABC6-135961F38A1A}" xr6:coauthVersionLast="47" xr6:coauthVersionMax="47" xr10:uidLastSave="{42E3303C-3830-4C9D-8044-E2666A3036D3}"/>
  <bookViews>
    <workbookView xWindow="-120" yWindow="-120" windowWidth="38640" windowHeight="21120" tabRatio="860" xr2:uid="{00000000-000D-0000-FFFF-FFFF00000000}"/>
  </bookViews>
  <sheets>
    <sheet name="1. broj ribara" sheetId="1" r:id="rId1"/>
    <sheet name="2. broj plovila" sheetId="2" r:id="rId2"/>
    <sheet name="3. ribolovni alati" sheetId="3" r:id="rId3"/>
    <sheet name="4. iskrcaj morskih organizama" sheetId="8" r:id="rId4"/>
    <sheet name="5. prodaja morskih organizama" sheetId="7" r:id="rId5"/>
    <sheet name="6. slatkovodni ribolov - ulov" sheetId="11" r:id="rId6"/>
    <sheet name="7. morska akvakultura " sheetId="9" r:id="rId7"/>
    <sheet name="8. slatkovodna akvakultura" sheetId="6" r:id="rId8"/>
    <sheet name="9. površina ribnjaka" sheetId="5" r:id="rId9"/>
    <sheet name="10. proizvodnja mlađi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16" i="6"/>
  <c r="D15" i="6"/>
  <c r="D14" i="6"/>
  <c r="D13" i="6"/>
  <c r="D12" i="6"/>
  <c r="I127" i="7" l="1"/>
  <c r="F127" i="7"/>
  <c r="J126" i="7"/>
  <c r="I125" i="7"/>
  <c r="J125" i="7" s="1"/>
  <c r="F125" i="7"/>
  <c r="I124" i="7"/>
  <c r="F124" i="7"/>
  <c r="H123" i="7"/>
  <c r="G123" i="7"/>
  <c r="E123" i="7"/>
  <c r="D123" i="7"/>
  <c r="J121" i="7"/>
  <c r="I121" i="7"/>
  <c r="F121" i="7"/>
  <c r="I120" i="7"/>
  <c r="J120" i="7" s="1"/>
  <c r="F120" i="7"/>
  <c r="I119" i="7"/>
  <c r="F119" i="7"/>
  <c r="I118" i="7"/>
  <c r="F118" i="7"/>
  <c r="I117" i="7"/>
  <c r="F117" i="7"/>
  <c r="I116" i="7"/>
  <c r="F116" i="7"/>
  <c r="I115" i="7"/>
  <c r="F115" i="7"/>
  <c r="H114" i="7"/>
  <c r="G114" i="7"/>
  <c r="E114" i="7"/>
  <c r="D114" i="7"/>
  <c r="I112" i="7"/>
  <c r="F112" i="7"/>
  <c r="I111" i="7"/>
  <c r="F111" i="7"/>
  <c r="I110" i="7"/>
  <c r="F110" i="7"/>
  <c r="I109" i="7"/>
  <c r="F109" i="7"/>
  <c r="I108" i="7"/>
  <c r="F108" i="7"/>
  <c r="I107" i="7"/>
  <c r="F107" i="7"/>
  <c r="I106" i="7"/>
  <c r="F106" i="7"/>
  <c r="I105" i="7"/>
  <c r="F105" i="7"/>
  <c r="I104" i="7"/>
  <c r="F104" i="7"/>
  <c r="H103" i="7"/>
  <c r="G103" i="7"/>
  <c r="E103" i="7"/>
  <c r="D103" i="7"/>
  <c r="I101" i="7"/>
  <c r="F101" i="7"/>
  <c r="I100" i="7"/>
  <c r="F100" i="7"/>
  <c r="I99" i="7"/>
  <c r="F99" i="7"/>
  <c r="I98" i="7"/>
  <c r="F98" i="7"/>
  <c r="I97" i="7"/>
  <c r="F97" i="7"/>
  <c r="I96" i="7"/>
  <c r="F96" i="7"/>
  <c r="I95" i="7"/>
  <c r="F95" i="7"/>
  <c r="J95" i="7" s="1"/>
  <c r="I94" i="7"/>
  <c r="F94" i="7"/>
  <c r="H93" i="7"/>
  <c r="G93" i="7"/>
  <c r="E93" i="7"/>
  <c r="D93" i="7"/>
  <c r="I92" i="7"/>
  <c r="F92" i="7"/>
  <c r="I91" i="7"/>
  <c r="F91" i="7"/>
  <c r="I90" i="7"/>
  <c r="F90" i="7"/>
  <c r="I89" i="7"/>
  <c r="F89" i="7"/>
  <c r="I88" i="7"/>
  <c r="F88" i="7"/>
  <c r="I87" i="7"/>
  <c r="F87" i="7"/>
  <c r="I86" i="7"/>
  <c r="F86" i="7"/>
  <c r="I85" i="7"/>
  <c r="F85" i="7"/>
  <c r="J85" i="7" s="1"/>
  <c r="H84" i="7"/>
  <c r="G84" i="7"/>
  <c r="E84" i="7"/>
  <c r="D84" i="7"/>
  <c r="I83" i="7"/>
  <c r="J83" i="7" s="1"/>
  <c r="F83" i="7"/>
  <c r="I82" i="7"/>
  <c r="F82" i="7"/>
  <c r="I81" i="7"/>
  <c r="F81" i="7"/>
  <c r="I80" i="7"/>
  <c r="F80" i="7"/>
  <c r="I79" i="7"/>
  <c r="F79" i="7"/>
  <c r="I78" i="7"/>
  <c r="F78" i="7"/>
  <c r="I77" i="7"/>
  <c r="J77" i="7" s="1"/>
  <c r="F77" i="7"/>
  <c r="H76" i="7"/>
  <c r="G76" i="7"/>
  <c r="E76" i="7"/>
  <c r="D76" i="7"/>
  <c r="I75" i="7"/>
  <c r="F75" i="7"/>
  <c r="I74" i="7"/>
  <c r="F74" i="7"/>
  <c r="I73" i="7"/>
  <c r="F73" i="7"/>
  <c r="I72" i="7"/>
  <c r="J72" i="7" s="1"/>
  <c r="F72" i="7"/>
  <c r="I71" i="7"/>
  <c r="F71" i="7"/>
  <c r="I70" i="7"/>
  <c r="F70" i="7"/>
  <c r="I69" i="7"/>
  <c r="F69" i="7"/>
  <c r="I68" i="7"/>
  <c r="F68" i="7"/>
  <c r="H67" i="7"/>
  <c r="G67" i="7"/>
  <c r="E67" i="7"/>
  <c r="D67" i="7"/>
  <c r="I65" i="7"/>
  <c r="F65" i="7"/>
  <c r="I64" i="7"/>
  <c r="F64" i="7"/>
  <c r="I63" i="7"/>
  <c r="F63" i="7"/>
  <c r="I62" i="7"/>
  <c r="F62" i="7"/>
  <c r="I61" i="7"/>
  <c r="F61" i="7"/>
  <c r="I60" i="7"/>
  <c r="F60" i="7"/>
  <c r="I59" i="7"/>
  <c r="F59" i="7"/>
  <c r="I58" i="7"/>
  <c r="F58" i="7"/>
  <c r="I57" i="7"/>
  <c r="F57" i="7"/>
  <c r="I56" i="7"/>
  <c r="F56" i="7"/>
  <c r="I55" i="7"/>
  <c r="F55" i="7"/>
  <c r="I54" i="7"/>
  <c r="F54" i="7"/>
  <c r="I53" i="7"/>
  <c r="F53" i="7"/>
  <c r="I52" i="7"/>
  <c r="F52" i="7"/>
  <c r="I51" i="7"/>
  <c r="F51" i="7"/>
  <c r="I50" i="7"/>
  <c r="F50" i="7"/>
  <c r="J50" i="7" s="1"/>
  <c r="I49" i="7"/>
  <c r="F49" i="7"/>
  <c r="I48" i="7"/>
  <c r="F48" i="7"/>
  <c r="I47" i="7"/>
  <c r="F47" i="7"/>
  <c r="I46" i="7"/>
  <c r="F46" i="7"/>
  <c r="I45" i="7"/>
  <c r="F45" i="7"/>
  <c r="I44" i="7"/>
  <c r="F44" i="7"/>
  <c r="I43" i="7"/>
  <c r="F43" i="7"/>
  <c r="I42" i="7"/>
  <c r="F42" i="7"/>
  <c r="I41" i="7"/>
  <c r="F41" i="7"/>
  <c r="I40" i="7"/>
  <c r="F40" i="7"/>
  <c r="I39" i="7"/>
  <c r="F39" i="7"/>
  <c r="I38" i="7"/>
  <c r="F38" i="7"/>
  <c r="I37" i="7"/>
  <c r="F37" i="7"/>
  <c r="I36" i="7"/>
  <c r="F36" i="7"/>
  <c r="I35" i="7"/>
  <c r="F35" i="7"/>
  <c r="I34" i="7"/>
  <c r="F34" i="7"/>
  <c r="I33" i="7"/>
  <c r="F33" i="7"/>
  <c r="I32" i="7"/>
  <c r="F32" i="7"/>
  <c r="I31" i="7"/>
  <c r="F31" i="7"/>
  <c r="I30" i="7"/>
  <c r="F30" i="7"/>
  <c r="I29" i="7"/>
  <c r="F29" i="7"/>
  <c r="I28" i="7"/>
  <c r="F28" i="7"/>
  <c r="I27" i="7"/>
  <c r="F27" i="7"/>
  <c r="I26" i="7"/>
  <c r="F26" i="7"/>
  <c r="I25" i="7"/>
  <c r="F25" i="7"/>
  <c r="I24" i="7"/>
  <c r="F24" i="7"/>
  <c r="I23" i="7"/>
  <c r="F23" i="7"/>
  <c r="I22" i="7"/>
  <c r="F22" i="7"/>
  <c r="I21" i="7"/>
  <c r="F21" i="7"/>
  <c r="I20" i="7"/>
  <c r="F20" i="7"/>
  <c r="I19" i="7"/>
  <c r="F19" i="7"/>
  <c r="I18" i="7"/>
  <c r="F18" i="7"/>
  <c r="I17" i="7"/>
  <c r="F17" i="7"/>
  <c r="I16" i="7"/>
  <c r="F16" i="7"/>
  <c r="I15" i="7"/>
  <c r="J15" i="7" s="1"/>
  <c r="F15" i="7"/>
  <c r="I14" i="7"/>
  <c r="F14" i="7"/>
  <c r="I13" i="7"/>
  <c r="F13" i="7"/>
  <c r="H12" i="7"/>
  <c r="G12" i="7"/>
  <c r="E12" i="7"/>
  <c r="D12" i="7"/>
  <c r="J98" i="7" l="1"/>
  <c r="F84" i="7"/>
  <c r="J74" i="7"/>
  <c r="J108" i="7"/>
  <c r="J115" i="7"/>
  <c r="J17" i="7"/>
  <c r="J105" i="7"/>
  <c r="J117" i="7"/>
  <c r="I76" i="7"/>
  <c r="J68" i="7"/>
  <c r="J87" i="7"/>
  <c r="J16" i="7"/>
  <c r="J22" i="7"/>
  <c r="J28" i="7"/>
  <c r="J34" i="7"/>
  <c r="J40" i="7"/>
  <c r="J46" i="7"/>
  <c r="J52" i="7"/>
  <c r="J86" i="7"/>
  <c r="J109" i="7"/>
  <c r="J110" i="7"/>
  <c r="J20" i="7"/>
  <c r="J69" i="7"/>
  <c r="F103" i="7"/>
  <c r="J58" i="7"/>
  <c r="J70" i="7"/>
  <c r="H11" i="7"/>
  <c r="D11" i="7"/>
  <c r="J71" i="7"/>
  <c r="J80" i="7"/>
  <c r="J94" i="7"/>
  <c r="F123" i="7"/>
  <c r="J90" i="7"/>
  <c r="J106" i="7"/>
  <c r="J107" i="7"/>
  <c r="J118" i="7"/>
  <c r="J56" i="7"/>
  <c r="J92" i="7"/>
  <c r="J32" i="7"/>
  <c r="I114" i="7"/>
  <c r="J26" i="7"/>
  <c r="J78" i="7"/>
  <c r="J62" i="7"/>
  <c r="J75" i="7"/>
  <c r="F12" i="7"/>
  <c r="J53" i="7"/>
  <c r="J89" i="7"/>
  <c r="J111" i="7"/>
  <c r="I123" i="7"/>
  <c r="J36" i="7"/>
  <c r="J79" i="7"/>
  <c r="J37" i="7"/>
  <c r="J119" i="7"/>
  <c r="J14" i="7"/>
  <c r="I67" i="7"/>
  <c r="J96" i="7"/>
  <c r="J124" i="7"/>
  <c r="F67" i="7"/>
  <c r="J31" i="7"/>
  <c r="J49" i="7"/>
  <c r="J38" i="7"/>
  <c r="J44" i="7"/>
  <c r="I84" i="7"/>
  <c r="J84" i="7" s="1"/>
  <c r="J88" i="7"/>
  <c r="J60" i="7"/>
  <c r="J100" i="7"/>
  <c r="F76" i="7"/>
  <c r="J19" i="7"/>
  <c r="J43" i="7"/>
  <c r="J61" i="7"/>
  <c r="J101" i="7"/>
  <c r="E11" i="7"/>
  <c r="J97" i="7"/>
  <c r="J54" i="7"/>
  <c r="J91" i="7"/>
  <c r="J25" i="7"/>
  <c r="J55" i="7"/>
  <c r="J21" i="7"/>
  <c r="J27" i="7"/>
  <c r="J33" i="7"/>
  <c r="J39" i="7"/>
  <c r="J45" i="7"/>
  <c r="J51" i="7"/>
  <c r="J57" i="7"/>
  <c r="J63" i="7"/>
  <c r="J73" i="7"/>
  <c r="J81" i="7"/>
  <c r="J112" i="7"/>
  <c r="J116" i="7"/>
  <c r="J24" i="7"/>
  <c r="J48" i="7"/>
  <c r="G11" i="7"/>
  <c r="J42" i="7"/>
  <c r="J64" i="7"/>
  <c r="J82" i="7"/>
  <c r="I93" i="7"/>
  <c r="I103" i="7"/>
  <c r="J103" i="7" s="1"/>
  <c r="F114" i="7"/>
  <c r="J18" i="7"/>
  <c r="J30" i="7"/>
  <c r="J13" i="7"/>
  <c r="I12" i="7"/>
  <c r="J12" i="7" s="1"/>
  <c r="J23" i="7"/>
  <c r="J29" i="7"/>
  <c r="J35" i="7"/>
  <c r="J41" i="7"/>
  <c r="J47" i="7"/>
  <c r="J59" i="7"/>
  <c r="J65" i="7"/>
  <c r="J99" i="7"/>
  <c r="J104" i="7"/>
  <c r="J127" i="7"/>
  <c r="J114" i="7"/>
  <c r="F93" i="7"/>
  <c r="J76" i="7" l="1"/>
  <c r="J67" i="7"/>
  <c r="I11" i="7"/>
  <c r="F11" i="7"/>
  <c r="J123" i="7"/>
  <c r="J93" i="7"/>
  <c r="J131" i="8"/>
  <c r="J130" i="8"/>
  <c r="J129" i="8"/>
  <c r="J128" i="8"/>
  <c r="J127" i="8"/>
  <c r="J126" i="8"/>
  <c r="I124" i="8"/>
  <c r="H124" i="8"/>
  <c r="J124" i="8" s="1"/>
  <c r="G124" i="8"/>
  <c r="F124" i="8"/>
  <c r="E124" i="8"/>
  <c r="D124" i="8"/>
  <c r="J123" i="8"/>
  <c r="J122" i="8"/>
  <c r="J121" i="8"/>
  <c r="J120" i="8"/>
  <c r="J119" i="8"/>
  <c r="J118" i="8"/>
  <c r="J117" i="8"/>
  <c r="J116" i="8"/>
  <c r="I115" i="8"/>
  <c r="H115" i="8"/>
  <c r="G115" i="8"/>
  <c r="F115" i="8"/>
  <c r="J115" i="8" s="1"/>
  <c r="E115" i="8"/>
  <c r="D115" i="8"/>
  <c r="J114" i="8"/>
  <c r="J113" i="8"/>
  <c r="J112" i="8"/>
  <c r="J111" i="8"/>
  <c r="J110" i="8"/>
  <c r="J109" i="8"/>
  <c r="J108" i="8"/>
  <c r="J107" i="8"/>
  <c r="J106" i="8"/>
  <c r="J105" i="8"/>
  <c r="I104" i="8"/>
  <c r="H104" i="8"/>
  <c r="J104" i="8" s="1"/>
  <c r="G104" i="8"/>
  <c r="F104" i="8"/>
  <c r="E104" i="8"/>
  <c r="D104" i="8"/>
  <c r="J103" i="8"/>
  <c r="J102" i="8"/>
  <c r="J101" i="8"/>
  <c r="J100" i="8"/>
  <c r="J99" i="8"/>
  <c r="J98" i="8"/>
  <c r="J97" i="8"/>
  <c r="J96" i="8"/>
  <c r="J95" i="8"/>
  <c r="J94" i="8"/>
  <c r="I94" i="8"/>
  <c r="H94" i="8"/>
  <c r="G94" i="8"/>
  <c r="F94" i="8"/>
  <c r="E94" i="8"/>
  <c r="D94" i="8"/>
  <c r="J93" i="8"/>
  <c r="J92" i="8"/>
  <c r="J91" i="8"/>
  <c r="J90" i="8"/>
  <c r="J89" i="8"/>
  <c r="J88" i="8"/>
  <c r="J87" i="8"/>
  <c r="J86" i="8"/>
  <c r="J85" i="8"/>
  <c r="I85" i="8"/>
  <c r="H85" i="8"/>
  <c r="G85" i="8"/>
  <c r="F85" i="8"/>
  <c r="E85" i="8"/>
  <c r="D85" i="8"/>
  <c r="J84" i="8"/>
  <c r="J83" i="8"/>
  <c r="J82" i="8"/>
  <c r="J81" i="8"/>
  <c r="J80" i="8"/>
  <c r="J79" i="8"/>
  <c r="J78" i="8"/>
  <c r="J77" i="8"/>
  <c r="I76" i="8"/>
  <c r="H76" i="8"/>
  <c r="J76" i="8" s="1"/>
  <c r="G76" i="8"/>
  <c r="F76" i="8"/>
  <c r="E76" i="8"/>
  <c r="D76" i="8"/>
  <c r="D10" i="8" s="1"/>
  <c r="J74" i="8"/>
  <c r="J73" i="8"/>
  <c r="J72" i="8"/>
  <c r="J71" i="8"/>
  <c r="J70" i="8"/>
  <c r="J69" i="8"/>
  <c r="J68" i="8"/>
  <c r="J67" i="8"/>
  <c r="I66" i="8"/>
  <c r="H66" i="8"/>
  <c r="J66" i="8" s="1"/>
  <c r="G66" i="8"/>
  <c r="F66" i="8"/>
  <c r="E66" i="8"/>
  <c r="D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I11" i="8"/>
  <c r="I10" i="8" s="1"/>
  <c r="H11" i="8"/>
  <c r="J11" i="8" s="1"/>
  <c r="G11" i="8"/>
  <c r="G10" i="8" s="1"/>
  <c r="F11" i="8"/>
  <c r="F10" i="8" s="1"/>
  <c r="E11" i="8"/>
  <c r="E10" i="8" s="1"/>
  <c r="D11" i="8"/>
  <c r="J11" i="7" l="1"/>
  <c r="H10" i="8"/>
  <c r="J10" i="8" s="1"/>
  <c r="F11" i="2" l="1"/>
  <c r="E11" i="2"/>
  <c r="C11" i="2"/>
  <c r="B11" i="2"/>
  <c r="B11" i="1"/>
  <c r="C11" i="12" l="1"/>
  <c r="B11" i="12"/>
  <c r="E17" i="6" l="1"/>
  <c r="B10" i="11" l="1"/>
  <c r="C10" i="11"/>
  <c r="D14" i="12"/>
  <c r="D13" i="12"/>
  <c r="D12" i="12"/>
  <c r="D11" i="12"/>
  <c r="D12" i="5"/>
  <c r="D11" i="5"/>
  <c r="F17" i="6"/>
  <c r="G17" i="6" s="1"/>
  <c r="C17" i="6"/>
  <c r="D17" i="6" s="1"/>
  <c r="B17" i="6"/>
  <c r="H16" i="6"/>
  <c r="G16" i="6"/>
  <c r="I16" i="6" s="1"/>
  <c r="H15" i="6"/>
  <c r="G15" i="6"/>
  <c r="I15" i="6" s="1"/>
  <c r="H14" i="6"/>
  <c r="G14" i="6"/>
  <c r="I14" i="6" s="1"/>
  <c r="H13" i="6"/>
  <c r="G13" i="6"/>
  <c r="I13" i="6" s="1"/>
  <c r="H12" i="6"/>
  <c r="G12" i="6"/>
  <c r="I12" i="6" s="1"/>
  <c r="H11" i="6"/>
  <c r="G11" i="6"/>
  <c r="I11" i="6" s="1"/>
  <c r="F17" i="9"/>
  <c r="E17" i="9"/>
  <c r="C17" i="9"/>
  <c r="B17" i="9"/>
  <c r="H16" i="9"/>
  <c r="G16" i="9"/>
  <c r="I16" i="9" s="1"/>
  <c r="D16" i="9"/>
  <c r="H15" i="9"/>
  <c r="G15" i="9"/>
  <c r="D15" i="9"/>
  <c r="H14" i="9"/>
  <c r="G14" i="9"/>
  <c r="D14" i="9"/>
  <c r="H13" i="9"/>
  <c r="G13" i="9"/>
  <c r="D13" i="9"/>
  <c r="H12" i="9"/>
  <c r="G12" i="9"/>
  <c r="I12" i="9" s="1"/>
  <c r="D12" i="9"/>
  <c r="H11" i="9"/>
  <c r="G11" i="9"/>
  <c r="D11" i="9"/>
  <c r="I11" i="9" l="1"/>
  <c r="I13" i="9"/>
  <c r="I14" i="9"/>
  <c r="I15" i="9"/>
  <c r="D17" i="9"/>
  <c r="H17" i="9"/>
  <c r="H17" i="6"/>
  <c r="G17" i="9"/>
  <c r="I17" i="9" s="1"/>
  <c r="I17" i="6"/>
  <c r="G11" i="2" l="1"/>
  <c r="D11" i="2"/>
  <c r="D15" i="3" l="1"/>
  <c r="D14" i="3"/>
  <c r="D13" i="3"/>
  <c r="D12" i="3"/>
  <c r="D11" i="3"/>
  <c r="D10" i="3"/>
  <c r="J13" i="2"/>
  <c r="I13" i="2"/>
  <c r="H13" i="2"/>
  <c r="J12" i="2"/>
  <c r="I12" i="2"/>
  <c r="H12" i="2"/>
  <c r="J11" i="2"/>
  <c r="I11" i="2"/>
  <c r="H11" i="2"/>
  <c r="D11" i="1"/>
  <c r="D13" i="1"/>
  <c r="D12" i="1"/>
  <c r="D10" i="11"/>
  <c r="D12" i="11" l="1"/>
  <c r="D13" i="11"/>
  <c r="D11" i="11"/>
</calcChain>
</file>

<file path=xl/sharedStrings.xml><?xml version="1.0" encoding="utf-8"?>
<sst xmlns="http://schemas.openxmlformats.org/spreadsheetml/2006/main" count="855" uniqueCount="425">
  <si>
    <t>Ministarstvo poljoprivrede, šumarstva i ribarstva</t>
  </si>
  <si>
    <t>Uprava ribarstva</t>
  </si>
  <si>
    <t>Datum objave podataka:</t>
  </si>
  <si>
    <t xml:space="preserve">Vrsta podataka: </t>
  </si>
  <si>
    <t xml:space="preserve"> </t>
  </si>
  <si>
    <t>1. BROJ RIBARA U GOSPODARSKOM I MALOM OBALNOM RIBOLOVU</t>
  </si>
  <si>
    <t>Broj povlastica</t>
  </si>
  <si>
    <t>2024.</t>
  </si>
  <si>
    <t>Ukupno</t>
  </si>
  <si>
    <t>Gospodarski ribolov</t>
  </si>
  <si>
    <t>Mali obalni ribolov</t>
  </si>
  <si>
    <t>2. RIBARSKA PLOVILA</t>
  </si>
  <si>
    <t>Plovila</t>
  </si>
  <si>
    <t>Ukupna veličina plovila, BT</t>
  </si>
  <si>
    <t>Ukupna snaga pogonskog stroja plovila, kW</t>
  </si>
  <si>
    <t>Ribarska plovila (15m i više)</t>
  </si>
  <si>
    <t>Ribarska plovila (manja od 15 m)</t>
  </si>
  <si>
    <t>Ribolovni alat</t>
  </si>
  <si>
    <t>Povlačne mreže (koće)*</t>
  </si>
  <si>
    <t>Plivarica za malu plavu ribu - srdelara*</t>
  </si>
  <si>
    <t>Ostale plivarice*</t>
  </si>
  <si>
    <t>Jednostruke mreže stajačice</t>
  </si>
  <si>
    <t>Trostruke jednopodne mreže stajačice</t>
  </si>
  <si>
    <t>Trostruke dvopodne mreže stajačice</t>
  </si>
  <si>
    <t>Morski organizam</t>
  </si>
  <si>
    <t>UKUPNO</t>
  </si>
  <si>
    <t>BIJELA RIBA</t>
  </si>
  <si>
    <t>ARBUN</t>
  </si>
  <si>
    <t>BEŽMEK</t>
  </si>
  <si>
    <t>BUKVA</t>
  </si>
  <si>
    <t>CIPLI</t>
  </si>
  <si>
    <t>FRATAR</t>
  </si>
  <si>
    <t>GAVUN</t>
  </si>
  <si>
    <t>GAVUN OLIGA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</si>
  <si>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</si>
  <si>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</si>
  <si>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</si>
  <si>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</si>
  <si>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</si>
  <si>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</si>
  <si>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</si>
  <si>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</si>
  <si>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</si>
  <si>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</si>
  <si>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</si>
  <si>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KOVAČ</t>
  </si>
  <si>
    <t>LAMPUGA</t>
  </si>
  <si>
    <t>LUBIN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</si>
  <si>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</si>
  <si>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</si>
  <si>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</si>
  <si>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</si>
  <si>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</si>
  <si>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</si>
  <si>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</si>
  <si>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</si>
  <si>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</si>
  <si>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</si>
  <si>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</si>
  <si>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</si>
  <si>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</si>
  <si>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</si>
  <si>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</si>
  <si>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</si>
  <si>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</si>
  <si>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</si>
  <si>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</si>
  <si>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</si>
  <si>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</si>
  <si>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</si>
  <si>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</si>
  <si>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</si>
  <si>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</si>
  <si>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</si>
  <si>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</si>
  <si>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</si>
  <si>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</si>
  <si>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</si>
  <si>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</si>
  <si>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</si>
  <si>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</si>
  <si>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</si>
  <si>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</si>
  <si>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</si>
  <si>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</si>
  <si>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</si>
  <si>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</si>
  <si>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</si>
  <si>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</si>
  <si>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</si>
  <si>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</si>
  <si>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</si>
  <si>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</si>
  <si>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</si>
  <si>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OSTALA HRSKAVIČNA RIBA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</si>
  <si>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</si>
  <si>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</si>
  <si>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</si>
  <si>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</si>
  <si>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</si>
  <si>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</si>
  <si>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</si>
  <si>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</si>
  <si>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</si>
  <si>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</si>
  <si>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</si>
  <si>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</si>
  <si>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</si>
  <si>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</si>
  <si>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</si>
  <si>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</si>
  <si>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</si>
  <si>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</si>
  <si>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</si>
  <si>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</si>
  <si>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</si>
  <si>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</si>
  <si>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</si>
  <si>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</si>
  <si>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</si>
  <si>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</si>
  <si>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</si>
  <si>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</si>
  <si>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</si>
  <si>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>VELIKA PLAVA RIBA</t>
  </si>
  <si>
    <t>GOF</t>
  </si>
  <si>
    <t>IGLUN</t>
  </si>
  <si>
    <t>LICA</t>
  </si>
  <si>
    <t>LUC</t>
  </si>
  <si>
    <t>PALAMIDA</t>
  </si>
  <si>
    <t>TUNA PLAVOPERAJNA</t>
  </si>
  <si>
    <t>OSTALI ORGANIZMI</t>
  </si>
  <si>
    <t>CRVENI KORALJ</t>
  </si>
  <si>
    <t>JEŽINCI</t>
  </si>
  <si>
    <t>MORSKA JAJA</t>
  </si>
  <si>
    <t>SPUŽVE</t>
  </si>
  <si>
    <t>VELIKI MORSKI CRVI</t>
  </si>
  <si>
    <t>VOLCI</t>
  </si>
  <si>
    <t>5. PRODAJA MORSKIH ORGANIZAMA</t>
  </si>
  <si>
    <t>Prva prodaja (kg)</t>
  </si>
  <si>
    <t>Vrijednost prve prodaje (€)</t>
  </si>
  <si>
    <t>Prosječna cijena €/kg</t>
  </si>
  <si>
    <t>OSTALI GLAVONOŠCI</t>
  </si>
  <si>
    <t xml:space="preserve">OSTALI ŠKOLJKAŠI </t>
  </si>
  <si>
    <t>OSTALI OSTALI ORGANIZMI</t>
  </si>
  <si>
    <t xml:space="preserve">6. POPIS ULOVA U SLATKOVODNOM RIBOLOVU </t>
  </si>
  <si>
    <t>Vrsta ribe</t>
  </si>
  <si>
    <t>2024. gospodarski ribolov (kg)</t>
  </si>
  <si>
    <t>Šaran</t>
  </si>
  <si>
    <t>Som</t>
  </si>
  <si>
    <t>Ostale ribe</t>
  </si>
  <si>
    <t>2024. godina</t>
  </si>
  <si>
    <t>Proizvodnja (kg)</t>
  </si>
  <si>
    <t>Prodaja (€)</t>
  </si>
  <si>
    <t xml:space="preserve">Prosječna cijena (€/kg) </t>
  </si>
  <si>
    <t>Tuna</t>
  </si>
  <si>
    <t xml:space="preserve">Lubin </t>
  </si>
  <si>
    <t>Komarča</t>
  </si>
  <si>
    <t>Kamenica</t>
  </si>
  <si>
    <t>Dagnja</t>
  </si>
  <si>
    <t>Ostale vrste *</t>
  </si>
  <si>
    <t xml:space="preserve">Napomena: </t>
  </si>
  <si>
    <t>Bijeli amur</t>
  </si>
  <si>
    <t>Glavaš (bijeli i sivi)</t>
  </si>
  <si>
    <t>Pastrva (kalifornijska i potočna)</t>
  </si>
  <si>
    <t>Ostale vrste*</t>
  </si>
  <si>
    <t>Podaci o slatkovodnoj akvakulturi obuhvaćaju podatke o proizvodnji (prodaji) u količinama i vrijednostima razvrstano na prozvodnju u šaranskim i pastrvskim ribnjacima te njihovim najznačajnijim vrstama.</t>
  </si>
  <si>
    <t>*smuđ, štuka, linjak, deverika, kečiga, afrički som, sibirska jesetra, lipljen i ostalo</t>
  </si>
  <si>
    <t xml:space="preserve">9. AKVAKULTURA - SLATKOVODNA, POVRŠINA RIBNJAKA U EKSPLOATACIJI </t>
  </si>
  <si>
    <t>Površina</t>
  </si>
  <si>
    <t>Šaranski ribnjaci, ha</t>
  </si>
  <si>
    <r>
      <t>Pastrvski ribnjaci, m</t>
    </r>
    <r>
      <rPr>
        <vertAlign val="superscript"/>
        <sz val="11"/>
        <color theme="1"/>
        <rFont val="Times New Roman"/>
        <family val="1"/>
        <charset val="238"/>
      </rPr>
      <t>2</t>
    </r>
  </si>
  <si>
    <t>10. AKVAKULTURA - PROIZVODNJA MLAĐI</t>
  </si>
  <si>
    <t>Proizvodnja, tis. kom.</t>
  </si>
  <si>
    <t>Pastrva</t>
  </si>
  <si>
    <t>01.06.2026.</t>
  </si>
  <si>
    <t>2025.</t>
  </si>
  <si>
    <t>Indeksi 2025/2024</t>
  </si>
  <si>
    <t>privremeni</t>
  </si>
  <si>
    <t>Naziv latinski</t>
  </si>
  <si>
    <t>FAO</t>
  </si>
  <si>
    <t>2023.  iskrcaj (kg)</t>
  </si>
  <si>
    <t>2023. vrijednost iskrcaja (€)</t>
  </si>
  <si>
    <t>2024.  iskrcaj (kg)</t>
  </si>
  <si>
    <t>2024. vrijednost iskrcaja (€)</t>
  </si>
  <si>
    <t>2025.   iskrcaj (kg)</t>
  </si>
  <si>
    <t>2025. vrijednost iskrcaja (€)</t>
  </si>
  <si>
    <t>Pagellus erythrinus</t>
  </si>
  <si>
    <t>PAC</t>
  </si>
  <si>
    <t>BATOGLAVAC</t>
  </si>
  <si>
    <t>Pagellus acarne</t>
  </si>
  <si>
    <t>SBA</t>
  </si>
  <si>
    <t>Uranoscopus scaber</t>
  </si>
  <si>
    <t>UUC</t>
  </si>
  <si>
    <t>Boops boops</t>
  </si>
  <si>
    <t>BOG</t>
  </si>
  <si>
    <t>Mugilidae</t>
  </si>
  <si>
    <t>MUL</t>
  </si>
  <si>
    <t>Diplodus vulgaris</t>
  </si>
  <si>
    <t>CTB</t>
  </si>
  <si>
    <t>Atherina hepsetus</t>
  </si>
  <si>
    <t>AHH</t>
  </si>
  <si>
    <t>Atherina boyeri</t>
  </si>
  <si>
    <t>ATB</t>
  </si>
  <si>
    <t>GIRA OBLICA,  MANULA</t>
  </si>
  <si>
    <t>Spicara smaris</t>
  </si>
  <si>
    <t>SPC</t>
  </si>
  <si>
    <t>Spicara flexuosa</t>
  </si>
  <si>
    <t>Lophius spp</t>
  </si>
  <si>
    <t>MNZ</t>
  </si>
  <si>
    <t>Argyrosomus regius</t>
  </si>
  <si>
    <t>MGR</t>
  </si>
  <si>
    <t>Pleuronectidae</t>
  </si>
  <si>
    <t>PLZ</t>
  </si>
  <si>
    <t>Anguilla anguilla</t>
  </si>
  <si>
    <t>ELE</t>
  </si>
  <si>
    <t>Spondyliosoma cantharus</t>
  </si>
  <si>
    <t>BRB</t>
  </si>
  <si>
    <t>Serranus cabrilla</t>
  </si>
  <si>
    <t>CBR</t>
  </si>
  <si>
    <t>Sciaena umbra</t>
  </si>
  <si>
    <t>CBM</t>
  </si>
  <si>
    <t>Epinephelus spp</t>
  </si>
  <si>
    <t>GPX</t>
  </si>
  <si>
    <t>Triglidae</t>
  </si>
  <si>
    <t>GUX</t>
  </si>
  <si>
    <t>Sparus aurata</t>
  </si>
  <si>
    <t>SBG</t>
  </si>
  <si>
    <t>Zeus faber</t>
  </si>
  <si>
    <t>JOD</t>
  </si>
  <si>
    <t>Coryphaena hippurus</t>
  </si>
  <si>
    <t>DOL</t>
  </si>
  <si>
    <t>LIST, ŠVOJA</t>
  </si>
  <si>
    <t>Solea solea</t>
  </si>
  <si>
    <t>SOL</t>
  </si>
  <si>
    <t>Dicentrarchus labrax</t>
  </si>
  <si>
    <t>BSS</t>
  </si>
  <si>
    <t>LUMBRACI, HINCI</t>
  </si>
  <si>
    <t>Symphodus spp.</t>
  </si>
  <si>
    <t>YFX</t>
  </si>
  <si>
    <t>Spicara maena</t>
  </si>
  <si>
    <t>BPI</t>
  </si>
  <si>
    <t>Muraena helena</t>
  </si>
  <si>
    <t>MMH</t>
  </si>
  <si>
    <t>Pagellus bogaraveo</t>
  </si>
  <si>
    <t>SBR</t>
  </si>
  <si>
    <t>Merluccius merluccius</t>
  </si>
  <si>
    <t>HKE</t>
  </si>
  <si>
    <t>Lithognathus mormyrus</t>
  </si>
  <si>
    <t>SSB</t>
  </si>
  <si>
    <t>Pagrus pagrus</t>
  </si>
  <si>
    <t>RPG</t>
  </si>
  <si>
    <t>Lepidorhombus spp</t>
  </si>
  <si>
    <t>LEZ</t>
  </si>
  <si>
    <t>Trachinus spp</t>
  </si>
  <si>
    <t>WEX</t>
  </si>
  <si>
    <t>Diplodus puntazzo</t>
  </si>
  <si>
    <t>SHR</t>
  </si>
  <si>
    <t>Serranus scriba</t>
  </si>
  <si>
    <t>SRK</t>
  </si>
  <si>
    <t>Merlangius merlangus</t>
  </si>
  <si>
    <t>WHG</t>
  </si>
  <si>
    <t xml:space="preserve">Scophthalmus maximus </t>
  </si>
  <si>
    <t>TUR</t>
  </si>
  <si>
    <t>Sarpa salpa</t>
  </si>
  <si>
    <t>SLM</t>
  </si>
  <si>
    <t>Pomatomus saltatrix (saltator)</t>
  </si>
  <si>
    <t>BLU</t>
  </si>
  <si>
    <t>Diplodus sargus</t>
  </si>
  <si>
    <t>SWA</t>
  </si>
  <si>
    <t>Sphyraena sphyraena</t>
  </si>
  <si>
    <t>YRS</t>
  </si>
  <si>
    <t>Scorpaena scrofa</t>
  </si>
  <si>
    <t>RSE</t>
  </si>
  <si>
    <t>Scorpaena porcus</t>
  </si>
  <si>
    <t>BBS</t>
  </si>
  <si>
    <t>Diplodus annularis</t>
  </si>
  <si>
    <t>ANN</t>
  </si>
  <si>
    <t>Phycis spp</t>
  </si>
  <si>
    <t>FOX</t>
  </si>
  <si>
    <t>Mullus barbatus</t>
  </si>
  <si>
    <t>MUT</t>
  </si>
  <si>
    <t>Mullus surmuletus</t>
  </si>
  <si>
    <t>MUR</t>
  </si>
  <si>
    <t>Conger conger</t>
  </si>
  <si>
    <t>COE</t>
  </si>
  <si>
    <t>Micromesistius poutassou</t>
  </si>
  <si>
    <t>WHB</t>
  </si>
  <si>
    <t>Oblada melanura</t>
  </si>
  <si>
    <t>SBS</t>
  </si>
  <si>
    <t>Labrus merula</t>
  </si>
  <si>
    <t>WRM</t>
  </si>
  <si>
    <t>Dentex dentex</t>
  </si>
  <si>
    <t>DEC</t>
  </si>
  <si>
    <t>Dentex gibbosus</t>
  </si>
  <si>
    <t>DEP</t>
  </si>
  <si>
    <t>Octopus vulgaris</t>
  </si>
  <si>
    <t>OCC</t>
  </si>
  <si>
    <t>Loligo vulgaris</t>
  </si>
  <si>
    <t>SQR</t>
  </si>
  <si>
    <t>Loliginidae, Ommastrephidae</t>
  </si>
  <si>
    <t>SQU</t>
  </si>
  <si>
    <t>Eledone spp</t>
  </si>
  <si>
    <t>OCM</t>
  </si>
  <si>
    <t>Eledone cirrhosa</t>
  </si>
  <si>
    <t>EOI</t>
  </si>
  <si>
    <t>Eledone moschata</t>
  </si>
  <si>
    <t>EDT</t>
  </si>
  <si>
    <t>Sepia officinalis</t>
  </si>
  <si>
    <t>CTC</t>
  </si>
  <si>
    <t>Sepiidae, Sepiolidae</t>
  </si>
  <si>
    <t>CTL</t>
  </si>
  <si>
    <t>Torpedo marmorata</t>
  </si>
  <si>
    <t>TTR</t>
  </si>
  <si>
    <t>Myliobatis aquila</t>
  </si>
  <si>
    <t>MYL</t>
  </si>
  <si>
    <t>Scyliorhinus spp</t>
  </si>
  <si>
    <t>SCL</t>
  </si>
  <si>
    <t>Squalidae</t>
  </si>
  <si>
    <t>DGX</t>
  </si>
  <si>
    <t>Squalus acanthias</t>
  </si>
  <si>
    <t>DGS</t>
  </si>
  <si>
    <t>Mustelus mustelus</t>
  </si>
  <si>
    <t>SMD</t>
  </si>
  <si>
    <t>Raja spp</t>
  </si>
  <si>
    <t>SKA</t>
  </si>
  <si>
    <t>Belone belone</t>
  </si>
  <si>
    <t>GAR</t>
  </si>
  <si>
    <t>Engraulis encrasicolus</t>
  </si>
  <si>
    <t>ANE</t>
  </si>
  <si>
    <t>Sprattus sprattus</t>
  </si>
  <si>
    <t>SPR</t>
  </si>
  <si>
    <t>Scomber colias</t>
  </si>
  <si>
    <t>VMA</t>
  </si>
  <si>
    <t>Scomber scombrus</t>
  </si>
  <si>
    <t>MAC</t>
  </si>
  <si>
    <t>Sardina pilchardus</t>
  </si>
  <si>
    <t>PIL</t>
  </si>
  <si>
    <t>Sardinella aurita</t>
  </si>
  <si>
    <t>SAA</t>
  </si>
  <si>
    <t>Trachurus spp</t>
  </si>
  <si>
    <t>JAX</t>
  </si>
  <si>
    <t>Homarus gammarus</t>
  </si>
  <si>
    <t>LBE</t>
  </si>
  <si>
    <t>Palinurus elephas</t>
  </si>
  <si>
    <t>SLO</t>
  </si>
  <si>
    <t>Squilla mantis</t>
  </si>
  <si>
    <t>MTS</t>
  </si>
  <si>
    <t>Parapenaeus longirostris</t>
  </si>
  <si>
    <t>DPS</t>
  </si>
  <si>
    <t>Callinectes sapidus</t>
  </si>
  <si>
    <t>CRB</t>
  </si>
  <si>
    <t>Maja squinado</t>
  </si>
  <si>
    <t>SCR</t>
  </si>
  <si>
    <t>Nephrops norvegicus</t>
  </si>
  <si>
    <t>NEP</t>
  </si>
  <si>
    <t>Penaeus monodon</t>
  </si>
  <si>
    <t>GIT</t>
  </si>
  <si>
    <t>Crustacea</t>
  </si>
  <si>
    <t>CRU</t>
  </si>
  <si>
    <t>Mytilus galloprovincialis</t>
  </si>
  <si>
    <t>MSM</t>
  </si>
  <si>
    <t>Pecten jacobaeus</t>
  </si>
  <si>
    <t>SJA</t>
  </si>
  <si>
    <t>Ostrea edulis</t>
  </si>
  <si>
    <t>OYF</t>
  </si>
  <si>
    <t>Pectinidae</t>
  </si>
  <si>
    <t>SCX</t>
  </si>
  <si>
    <t>Ruditapes decussatus</t>
  </si>
  <si>
    <t>CTG</t>
  </si>
  <si>
    <t>Arca noae</t>
  </si>
  <si>
    <t>RKQ</t>
  </si>
  <si>
    <t>Chlamys varia</t>
  </si>
  <si>
    <t>VSC</t>
  </si>
  <si>
    <t>Venus verrucosa</t>
  </si>
  <si>
    <t>VEV</t>
  </si>
  <si>
    <t>Callista chione</t>
  </si>
  <si>
    <t>KLK</t>
  </si>
  <si>
    <t>Bivalvia</t>
  </si>
  <si>
    <t>CLX</t>
  </si>
  <si>
    <t>Seriola dumerili</t>
  </si>
  <si>
    <t>AMB</t>
  </si>
  <si>
    <t>Xiphias gladius</t>
  </si>
  <si>
    <t>SWO</t>
  </si>
  <si>
    <t>Lichia amia</t>
  </si>
  <si>
    <t>LEE</t>
  </si>
  <si>
    <t>Euthynnus alletteratus</t>
  </si>
  <si>
    <t>LTA</t>
  </si>
  <si>
    <t>Sarda sarda</t>
  </si>
  <si>
    <t>BON</t>
  </si>
  <si>
    <t>RUMBAC, TRUP</t>
  </si>
  <si>
    <t>Auxis thazard, A. rochei</t>
  </si>
  <si>
    <t>FRZ</t>
  </si>
  <si>
    <t>Thunnus thynnus</t>
  </si>
  <si>
    <t>BFT</t>
  </si>
  <si>
    <t>OSTALA VELIKA PLAVA RIBA</t>
  </si>
  <si>
    <t>Corralium rubrum</t>
  </si>
  <si>
    <t>COL</t>
  </si>
  <si>
    <t>Echinoidea</t>
  </si>
  <si>
    <t>URX</t>
  </si>
  <si>
    <t>Microcosmus vulgaris</t>
  </si>
  <si>
    <t>SSG</t>
  </si>
  <si>
    <t>Spongiidae</t>
  </si>
  <si>
    <t>SPO</t>
  </si>
  <si>
    <t>Eunice roussaei</t>
  </si>
  <si>
    <t>FXX</t>
  </si>
  <si>
    <t>Murex spp</t>
  </si>
  <si>
    <t>MUE</t>
  </si>
  <si>
    <t>Indeksi, prosječne cijene 2025/2024</t>
  </si>
  <si>
    <t>Nazivi latinski</t>
  </si>
  <si>
    <t>GIRA OBLICA, MANULA</t>
  </si>
  <si>
    <t>Eunice spp.</t>
  </si>
  <si>
    <t>4. ISKRCAJ MORSKIH ORGANIZAMA  - KOLIČINA I VRIJEDNOST</t>
  </si>
  <si>
    <t>2025. gospodarski ribolov (kg)</t>
  </si>
  <si>
    <t>2025. godina</t>
  </si>
  <si>
    <t>Indeksi, proizvodnja 2025/2024</t>
  </si>
  <si>
    <t>Indeksi
2025./2024.</t>
  </si>
  <si>
    <t>3. RIBOLOVNI ALATI</t>
  </si>
  <si>
    <t xml:space="preserve">7. MORSKA AKVAKULTURA - UZGOJ (PROIZVODNJA) I PRODAJA MORSKE RIBE, RAKOVA, ŠKOLJKAŠA I GLAVONOŽACA </t>
  </si>
  <si>
    <t xml:space="preserve">Podaci o morskoj akvakulturi obuhvaćaju podatke o proizvodnji (prodaji) u količinama i vrijednostima za najznačajnije komercijalne vrste. </t>
  </si>
  <si>
    <t>* ribarske mreže za koje je izdano odobrenje za obavljanje ribolova</t>
  </si>
  <si>
    <t>Indeksi (kg) 2025/2024</t>
  </si>
  <si>
    <r>
      <rPr>
        <i/>
        <sz val="9"/>
        <color theme="1"/>
        <rFont val="Calibri"/>
        <family val="2"/>
        <charset val="238"/>
      </rPr>
      <t>*</t>
    </r>
    <r>
      <rPr>
        <i/>
        <sz val="9"/>
        <color theme="1"/>
        <rFont val="Times New Roman"/>
        <family val="1"/>
        <charset val="238"/>
      </rPr>
      <t>hama, zubatac, gof, atlanski losos, jakovljeva kapica, morska spužva</t>
    </r>
  </si>
  <si>
    <t xml:space="preserve">8. SLATKOVODNA AKVAKULTURA - UZGOJ (PROIZVODNJA) I PRODAJA SLATKOVODNE RIBE </t>
  </si>
  <si>
    <t>Indeksi 2025./2024.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</si>
</sst>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"/>
    <numFmt numFmtId="165" formatCode="0.0"/>
    <numFmt numFmtId="166" formatCode="#,##0.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2"/>
      <charset val="238"/>
    </font>
    <font>
      <i/>
      <sz val="9"/>
      <color theme="1"/>
      <name val="Calibri"/>
      <family val="2"/>
      <charset val="238"/>
    </font>
    <font>
      <sz val="11"/>
      <color rgb="FF000000"/>
      <name val="Aptos"/>
      <family val="2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4" tint="0.79995117038483843"/>
      </patternFill>
    </fill>
    <fill>
      <patternFill patternType="solid">
        <fgColor theme="7" tint="0.7999511703848384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7" fillId="0" borderId="0"/>
    <xf numFmtId="0" fontId="17" fillId="0" borderId="0"/>
  </cellStyleXfs>
  <cellXfs count="41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10" fontId="6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/>
    <xf numFmtId="3" fontId="8" fillId="0" borderId="1" xfId="0" applyNumberFormat="1" applyFont="1" applyBorder="1" applyAlignment="1">
      <alignment horizontal="center" vertical="top" wrapText="1"/>
    </xf>
    <xf numFmtId="3" fontId="8" fillId="0" borderId="32" xfId="0" applyNumberFormat="1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49" fontId="7" fillId="3" borderId="3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3" fontId="8" fillId="0" borderId="1" xfId="0" applyNumberFormat="1" applyFont="1" applyBorder="1" applyAlignment="1">
      <alignment horizontal="center" vertical="top"/>
    </xf>
    <xf numFmtId="3" fontId="8" fillId="0" borderId="32" xfId="0" applyNumberFormat="1" applyFont="1" applyBorder="1" applyAlignment="1">
      <alignment horizontal="center" vertical="top"/>
    </xf>
    <xf numFmtId="3" fontId="6" fillId="0" borderId="0" xfId="0" applyNumberFormat="1" applyFont="1"/>
    <xf numFmtId="0" fontId="8" fillId="0" borderId="0" xfId="0" applyFont="1" applyAlignment="1">
      <alignment horizontal="left" vertical="center" wrapText="1" indent="1"/>
    </xf>
    <xf numFmtId="0" fontId="9" fillId="6" borderId="2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 indent="1"/>
    </xf>
    <xf numFmtId="0" fontId="8" fillId="0" borderId="35" xfId="0" applyFont="1" applyBorder="1" applyAlignment="1">
      <alignment horizontal="left" vertical="center" wrapText="1" indent="1"/>
    </xf>
    <xf numFmtId="10" fontId="6" fillId="0" borderId="0" xfId="1" applyNumberFormat="1" applyFont="1"/>
    <xf numFmtId="0" fontId="12" fillId="0" borderId="0" xfId="0" applyFont="1" applyAlignment="1">
      <alignment horizontal="left"/>
    </xf>
    <xf numFmtId="166" fontId="6" fillId="0" borderId="25" xfId="0" applyNumberFormat="1" applyFont="1" applyBorder="1" applyAlignment="1">
      <alignment horizontal="center"/>
    </xf>
    <xf numFmtId="166" fontId="6" fillId="0" borderId="33" xfId="0" applyNumberFormat="1" applyFont="1" applyBorder="1" applyAlignment="1">
      <alignment horizontal="center"/>
    </xf>
    <xf numFmtId="0" fontId="18" fillId="0" borderId="0" xfId="0" applyFont="1"/>
    <xf numFmtId="0" fontId="6" fillId="0" borderId="0" xfId="2" applyFont="1"/>
    <xf numFmtId="0" fontId="10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center"/>
    </xf>
    <xf numFmtId="0" fontId="11" fillId="2" borderId="15" xfId="2" applyFont="1" applyFill="1" applyBorder="1" applyAlignment="1">
      <alignment horizontal="center"/>
    </xf>
    <xf numFmtId="3" fontId="10" fillId="0" borderId="9" xfId="2" applyNumberFormat="1" applyFont="1" applyBorder="1" applyAlignment="1">
      <alignment horizontal="center"/>
    </xf>
    <xf numFmtId="0" fontId="10" fillId="0" borderId="24" xfId="2" applyFont="1" applyBorder="1"/>
    <xf numFmtId="3" fontId="10" fillId="0" borderId="1" xfId="2" applyNumberFormat="1" applyFont="1" applyBorder="1" applyAlignment="1">
      <alignment horizontal="center"/>
    </xf>
    <xf numFmtId="3" fontId="10" fillId="0" borderId="6" xfId="2" applyNumberFormat="1" applyFont="1" applyBorder="1" applyAlignment="1">
      <alignment horizontal="center"/>
    </xf>
    <xf numFmtId="0" fontId="11" fillId="4" borderId="15" xfId="2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horizontal="center" vertical="center"/>
    </xf>
    <xf numFmtId="0" fontId="11" fillId="7" borderId="17" xfId="2" applyFont="1" applyFill="1" applyBorder="1" applyAlignment="1">
      <alignment horizontal="center" vertical="center" wrapText="1"/>
    </xf>
    <xf numFmtId="0" fontId="19" fillId="0" borderId="0" xfId="2" applyFont="1"/>
    <xf numFmtId="0" fontId="20" fillId="0" borderId="0" xfId="0" applyFont="1" applyAlignment="1">
      <alignment horizontal="justify" vertical="center"/>
    </xf>
    <xf numFmtId="4" fontId="10" fillId="0" borderId="0" xfId="2" applyNumberFormat="1" applyFont="1" applyAlignment="1">
      <alignment horizontal="center"/>
    </xf>
    <xf numFmtId="0" fontId="10" fillId="0" borderId="20" xfId="2" applyFont="1" applyBorder="1"/>
    <xf numFmtId="3" fontId="10" fillId="0" borderId="21" xfId="2" applyNumberFormat="1" applyFont="1" applyBorder="1" applyAlignment="1">
      <alignment horizontal="center"/>
    </xf>
    <xf numFmtId="0" fontId="10" fillId="0" borderId="23" xfId="2" applyFont="1" applyBorder="1"/>
    <xf numFmtId="3" fontId="10" fillId="0" borderId="24" xfId="2" applyNumberFormat="1" applyFont="1" applyBorder="1" applyAlignment="1">
      <alignment horizontal="center"/>
    </xf>
    <xf numFmtId="0" fontId="10" fillId="0" borderId="26" xfId="2" applyFont="1" applyBorder="1"/>
    <xf numFmtId="0" fontId="11" fillId="2" borderId="14" xfId="2" applyFont="1" applyFill="1" applyBorder="1" applyAlignment="1">
      <alignment horizontal="center"/>
    </xf>
    <xf numFmtId="3" fontId="11" fillId="2" borderId="15" xfId="2" applyNumberFormat="1" applyFont="1" applyFill="1" applyBorder="1" applyAlignment="1">
      <alignment horizontal="center"/>
    </xf>
    <xf numFmtId="3" fontId="10" fillId="0" borderId="31" xfId="2" applyNumberFormat="1" applyFont="1" applyBorder="1" applyAlignment="1">
      <alignment horizontal="center"/>
    </xf>
    <xf numFmtId="3" fontId="10" fillId="0" borderId="32" xfId="2" applyNumberFormat="1" applyFont="1" applyBorder="1" applyAlignment="1">
      <alignment horizontal="center"/>
    </xf>
    <xf numFmtId="0" fontId="11" fillId="7" borderId="15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3" fontId="10" fillId="0" borderId="29" xfId="2" applyNumberFormat="1" applyFont="1" applyBorder="1" applyAlignment="1">
      <alignment horizontal="center"/>
    </xf>
    <xf numFmtId="3" fontId="10" fillId="0" borderId="30" xfId="2" applyNumberFormat="1" applyFont="1" applyBorder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wrapText="1"/>
    </xf>
    <xf numFmtId="0" fontId="9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3" fontId="11" fillId="4" borderId="15" xfId="2" applyNumberFormat="1" applyFont="1" applyFill="1" applyBorder="1" applyAlignment="1">
      <alignment horizontal="center" vertical="center" wrapText="1"/>
    </xf>
    <xf numFmtId="0" fontId="6" fillId="0" borderId="37" xfId="2" applyFont="1" applyBorder="1" applyAlignment="1">
      <alignment horizontal="left" vertical="top" wrapText="1" indent="1"/>
    </xf>
    <xf numFmtId="0" fontId="6" fillId="0" borderId="38" xfId="2" applyFont="1" applyBorder="1" applyAlignment="1">
      <alignment horizontal="left" vertical="top" wrapText="1" indent="1"/>
    </xf>
    <xf numFmtId="0" fontId="9" fillId="8" borderId="40" xfId="2" applyFont="1" applyFill="1" applyBorder="1" applyAlignment="1">
      <alignment horizontal="left" vertical="top" wrapText="1"/>
    </xf>
    <xf numFmtId="3" fontId="9" fillId="8" borderId="3" xfId="2" applyNumberFormat="1" applyFont="1" applyFill="1" applyBorder="1" applyAlignment="1">
      <alignment horizontal="center" wrapText="1"/>
    </xf>
    <xf numFmtId="165" fontId="9" fillId="8" borderId="40" xfId="2" applyNumberFormat="1" applyFont="1" applyFill="1" applyBorder="1" applyAlignment="1">
      <alignment horizontal="center" wrapText="1"/>
    </xf>
    <xf numFmtId="0" fontId="7" fillId="3" borderId="15" xfId="2" applyFont="1" applyFill="1" applyBorder="1" applyAlignment="1">
      <alignment horizontal="center" vertical="center" wrapText="1"/>
    </xf>
    <xf numFmtId="0" fontId="9" fillId="0" borderId="0" xfId="2" applyFont="1"/>
    <xf numFmtId="0" fontId="6" fillId="0" borderId="24" xfId="2" applyFont="1" applyBorder="1"/>
    <xf numFmtId="0" fontId="6" fillId="0" borderId="31" xfId="2" applyFont="1" applyBorder="1"/>
    <xf numFmtId="0" fontId="7" fillId="8" borderId="21" xfId="2" applyFont="1" applyFill="1" applyBorder="1"/>
    <xf numFmtId="3" fontId="7" fillId="8" borderId="9" xfId="2" applyNumberFormat="1" applyFont="1" applyFill="1" applyBorder="1" applyAlignment="1">
      <alignment horizontal="center"/>
    </xf>
    <xf numFmtId="0" fontId="7" fillId="3" borderId="16" xfId="2" applyFont="1" applyFill="1" applyBorder="1" applyAlignment="1">
      <alignment horizontal="center" vertical="center" wrapText="1"/>
    </xf>
    <xf numFmtId="0" fontId="7" fillId="7" borderId="17" xfId="2" applyFont="1" applyFill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7" fillId="3" borderId="4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 indent="2"/>
    </xf>
    <xf numFmtId="0" fontId="6" fillId="0" borderId="37" xfId="0" applyFont="1" applyBorder="1" applyAlignment="1">
      <alignment horizontal="left" vertical="top" wrapText="1" indent="2"/>
    </xf>
    <xf numFmtId="2" fontId="6" fillId="0" borderId="25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top" wrapText="1" indent="2"/>
    </xf>
    <xf numFmtId="0" fontId="12" fillId="0" borderId="0" xfId="4" applyFont="1" applyAlignment="1">
      <alignment vertical="center" wrapText="1"/>
    </xf>
    <xf numFmtId="0" fontId="3" fillId="0" borderId="0" xfId="4"/>
    <xf numFmtId="0" fontId="6" fillId="0" borderId="0" xfId="4" applyFont="1" applyAlignment="1">
      <alignment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center"/>
    </xf>
    <xf numFmtId="0" fontId="7" fillId="3" borderId="31" xfId="4" applyFont="1" applyFill="1" applyBorder="1" applyAlignment="1">
      <alignment horizontal="center" vertical="center" wrapText="1"/>
    </xf>
    <xf numFmtId="0" fontId="7" fillId="3" borderId="32" xfId="4" applyFont="1" applyFill="1" applyBorder="1" applyAlignment="1">
      <alignment horizontal="center" vertical="center" wrapText="1"/>
    </xf>
    <xf numFmtId="0" fontId="7" fillId="3" borderId="33" xfId="4" applyFont="1" applyFill="1" applyBorder="1" applyAlignment="1">
      <alignment horizontal="center" vertical="center" wrapText="1"/>
    </xf>
    <xf numFmtId="0" fontId="6" fillId="0" borderId="23" xfId="4" applyFont="1" applyBorder="1" applyAlignment="1">
      <alignment horizontal="left" vertical="top" wrapText="1" indent="1"/>
    </xf>
    <xf numFmtId="0" fontId="8" fillId="0" borderId="23" xfId="4" applyFont="1" applyBorder="1" applyAlignment="1">
      <alignment horizontal="left" vertical="top" wrapText="1" indent="1"/>
    </xf>
    <xf numFmtId="3" fontId="8" fillId="0" borderId="24" xfId="4" applyNumberFormat="1" applyFont="1" applyBorder="1" applyAlignment="1">
      <alignment horizontal="center" vertical="top"/>
    </xf>
    <xf numFmtId="4" fontId="6" fillId="0" borderId="36" xfId="4" applyNumberFormat="1" applyFont="1" applyBorder="1" applyAlignment="1">
      <alignment horizontal="center"/>
    </xf>
    <xf numFmtId="4" fontId="6" fillId="0" borderId="37" xfId="4" applyNumberFormat="1" applyFont="1" applyBorder="1" applyAlignment="1">
      <alignment horizontal="center"/>
    </xf>
    <xf numFmtId="4" fontId="6" fillId="0" borderId="51" xfId="4" applyNumberFormat="1" applyFont="1" applyBorder="1" applyAlignment="1">
      <alignment horizontal="center"/>
    </xf>
    <xf numFmtId="3" fontId="6" fillId="0" borderId="27" xfId="4" applyNumberFormat="1" applyFont="1" applyBorder="1" applyAlignment="1">
      <alignment horizontal="center"/>
    </xf>
    <xf numFmtId="0" fontId="9" fillId="8" borderId="14" xfId="4" applyFont="1" applyFill="1" applyBorder="1" applyAlignment="1">
      <alignment horizontal="center" wrapText="1"/>
    </xf>
    <xf numFmtId="3" fontId="7" fillId="8" borderId="15" xfId="4" applyNumberFormat="1" applyFont="1" applyFill="1" applyBorder="1" applyAlignment="1">
      <alignment horizontal="center"/>
    </xf>
    <xf numFmtId="3" fontId="7" fillId="8" borderId="16" xfId="4" applyNumberFormat="1" applyFont="1" applyFill="1" applyBorder="1" applyAlignment="1">
      <alignment horizontal="center"/>
    </xf>
    <xf numFmtId="4" fontId="7" fillId="8" borderId="17" xfId="4" applyNumberFormat="1" applyFont="1" applyFill="1" applyBorder="1" applyAlignment="1">
      <alignment horizontal="center"/>
    </xf>
    <xf numFmtId="3" fontId="7" fillId="8" borderId="52" xfId="4" applyNumberFormat="1" applyFont="1" applyFill="1" applyBorder="1" applyAlignment="1">
      <alignment horizontal="center"/>
    </xf>
    <xf numFmtId="4" fontId="7" fillId="8" borderId="53" xfId="4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67" fontId="6" fillId="0" borderId="0" xfId="0" applyNumberFormat="1" applyFont="1"/>
    <xf numFmtId="166" fontId="6" fillId="0" borderId="0" xfId="0" applyNumberFormat="1" applyFont="1"/>
    <xf numFmtId="0" fontId="21" fillId="0" borderId="0" xfId="0" applyFont="1"/>
    <xf numFmtId="2" fontId="6" fillId="0" borderId="39" xfId="0" applyNumberFormat="1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9" fillId="0" borderId="0" xfId="4" applyFont="1"/>
    <xf numFmtId="0" fontId="1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4" fontId="10" fillId="0" borderId="0" xfId="4" applyNumberFormat="1" applyFont="1" applyAlignment="1">
      <alignment horizontal="center"/>
    </xf>
    <xf numFmtId="165" fontId="9" fillId="9" borderId="40" xfId="2" applyNumberFormat="1" applyFont="1" applyFill="1" applyBorder="1" applyAlignment="1">
      <alignment horizontal="center" wrapText="1"/>
    </xf>
    <xf numFmtId="165" fontId="9" fillId="9" borderId="8" xfId="2" applyNumberFormat="1" applyFont="1" applyFill="1" applyBorder="1" applyAlignment="1">
      <alignment horizontal="center" wrapText="1"/>
    </xf>
    <xf numFmtId="1" fontId="6" fillId="0" borderId="0" xfId="0" applyNumberFormat="1" applyFont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top"/>
    </xf>
    <xf numFmtId="3" fontId="8" fillId="0" borderId="44" xfId="0" applyNumberFormat="1" applyFont="1" applyBorder="1" applyAlignment="1">
      <alignment horizontal="center" vertical="top"/>
    </xf>
    <xf numFmtId="166" fontId="9" fillId="6" borderId="29" xfId="0" applyNumberFormat="1" applyFont="1" applyFill="1" applyBorder="1" applyAlignment="1">
      <alignment horizontal="center" vertical="center" wrapText="1"/>
    </xf>
    <xf numFmtId="166" fontId="9" fillId="6" borderId="30" xfId="0" applyNumberFormat="1" applyFont="1" applyFill="1" applyBorder="1" applyAlignment="1">
      <alignment horizontal="center" vertical="center" wrapText="1"/>
    </xf>
    <xf numFmtId="166" fontId="9" fillId="6" borderId="39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3" fontId="8" fillId="0" borderId="30" xfId="0" applyNumberFormat="1" applyFont="1" applyBorder="1" applyAlignment="1">
      <alignment horizontal="center" vertical="top" wrapText="1"/>
    </xf>
    <xf numFmtId="166" fontId="6" fillId="0" borderId="39" xfId="0" applyNumberFormat="1" applyFont="1" applyBorder="1" applyAlignment="1">
      <alignment horizontal="center"/>
    </xf>
    <xf numFmtId="4" fontId="8" fillId="5" borderId="25" xfId="2" applyNumberFormat="1" applyFont="1" applyFill="1" applyBorder="1" applyAlignment="1">
      <alignment horizontal="center"/>
    </xf>
    <xf numFmtId="4" fontId="8" fillId="0" borderId="25" xfId="2" applyNumberFormat="1" applyFont="1" applyBorder="1" applyAlignment="1">
      <alignment horizontal="center"/>
    </xf>
    <xf numFmtId="4" fontId="8" fillId="0" borderId="33" xfId="2" applyNumberFormat="1" applyFont="1" applyBorder="1" applyAlignment="1">
      <alignment horizontal="center"/>
    </xf>
    <xf numFmtId="3" fontId="6" fillId="0" borderId="1" xfId="2" applyNumberFormat="1" applyFont="1" applyBorder="1" applyAlignment="1">
      <alignment horizontal="center"/>
    </xf>
    <xf numFmtId="3" fontId="6" fillId="0" borderId="32" xfId="2" applyNumberFormat="1" applyFont="1" applyBorder="1" applyAlignment="1">
      <alignment horizontal="center"/>
    </xf>
    <xf numFmtId="2" fontId="4" fillId="0" borderId="0" xfId="2" applyNumberFormat="1"/>
    <xf numFmtId="2" fontId="10" fillId="0" borderId="0" xfId="0" applyNumberFormat="1" applyFont="1" applyAlignment="1">
      <alignment horizontal="center"/>
    </xf>
    <xf numFmtId="3" fontId="10" fillId="0" borderId="20" xfId="2" applyNumberFormat="1" applyFont="1" applyBorder="1" applyAlignment="1">
      <alignment horizontal="center"/>
    </xf>
    <xf numFmtId="2" fontId="11" fillId="2" borderId="53" xfId="2" applyNumberFormat="1" applyFont="1" applyFill="1" applyBorder="1" applyAlignment="1">
      <alignment horizontal="center"/>
    </xf>
    <xf numFmtId="3" fontId="10" fillId="0" borderId="25" xfId="2" applyNumberFormat="1" applyFont="1" applyBorder="1" applyAlignment="1">
      <alignment horizontal="center"/>
    </xf>
    <xf numFmtId="0" fontId="7" fillId="5" borderId="53" xfId="4" applyFont="1" applyFill="1" applyBorder="1" applyAlignment="1">
      <alignment horizontal="center"/>
    </xf>
    <xf numFmtId="3" fontId="7" fillId="5" borderId="52" xfId="4" applyNumberFormat="1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8" fillId="0" borderId="41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6" fillId="0" borderId="26" xfId="4" applyFont="1" applyBorder="1" applyAlignment="1">
      <alignment horizontal="left" vertical="top" wrapText="1" indent="1"/>
    </xf>
    <xf numFmtId="2" fontId="7" fillId="8" borderId="56" xfId="1" applyNumberFormat="1" applyFont="1" applyFill="1" applyBorder="1" applyAlignment="1">
      <alignment horizontal="center"/>
    </xf>
    <xf numFmtId="0" fontId="8" fillId="0" borderId="34" xfId="2" applyFont="1" applyBorder="1" applyAlignment="1">
      <alignment horizontal="left" vertical="top" wrapText="1"/>
    </xf>
    <xf numFmtId="0" fontId="8" fillId="0" borderId="35" xfId="2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3" fontId="10" fillId="0" borderId="0" xfId="2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2" applyFont="1" applyAlignment="1">
      <alignment vertical="center" wrapText="1"/>
    </xf>
    <xf numFmtId="2" fontId="6" fillId="0" borderId="47" xfId="1" applyNumberFormat="1" applyFont="1" applyBorder="1" applyAlignment="1">
      <alignment horizontal="center"/>
    </xf>
    <xf numFmtId="2" fontId="6" fillId="0" borderId="59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165" fontId="15" fillId="0" borderId="46" xfId="2" applyNumberFormat="1" applyFont="1" applyBorder="1" applyAlignment="1">
      <alignment horizontal="center" vertical="center" wrapText="1"/>
    </xf>
    <xf numFmtId="165" fontId="15" fillId="0" borderId="64" xfId="2" applyNumberFormat="1" applyFont="1" applyBorder="1" applyAlignment="1">
      <alignment horizontal="center" vertical="center" wrapText="1"/>
    </xf>
    <xf numFmtId="49" fontId="7" fillId="3" borderId="27" xfId="2" applyNumberFormat="1" applyFont="1" applyFill="1" applyBorder="1" applyAlignment="1">
      <alignment horizontal="center" vertical="center" wrapText="1"/>
    </xf>
    <xf numFmtId="0" fontId="7" fillId="3" borderId="28" xfId="2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8" fillId="0" borderId="44" xfId="0" applyNumberFormat="1" applyFont="1" applyBorder="1" applyAlignment="1">
      <alignment horizontal="center" vertical="center"/>
    </xf>
    <xf numFmtId="2" fontId="9" fillId="5" borderId="55" xfId="0" applyNumberFormat="1" applyFont="1" applyFill="1" applyBorder="1" applyAlignment="1">
      <alignment horizontal="center" vertical="center"/>
    </xf>
    <xf numFmtId="2" fontId="8" fillId="0" borderId="42" xfId="0" applyNumberFormat="1" applyFont="1" applyBorder="1" applyAlignment="1">
      <alignment horizontal="center" vertical="center"/>
    </xf>
    <xf numFmtId="2" fontId="9" fillId="5" borderId="52" xfId="0" applyNumberFormat="1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top" wrapText="1"/>
    </xf>
    <xf numFmtId="3" fontId="7" fillId="5" borderId="15" xfId="4" applyNumberFormat="1" applyFont="1" applyFill="1" applyBorder="1" applyAlignment="1">
      <alignment horizontal="center"/>
    </xf>
    <xf numFmtId="10" fontId="0" fillId="0" borderId="0" xfId="0" applyNumberFormat="1"/>
    <xf numFmtId="4" fontId="6" fillId="0" borderId="0" xfId="0" applyNumberFormat="1" applyFont="1"/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/>
    <xf numFmtId="4" fontId="10" fillId="0" borderId="0" xfId="0" applyNumberFormat="1" applyFont="1"/>
    <xf numFmtId="3" fontId="11" fillId="2" borderId="53" xfId="2" applyNumberFormat="1" applyFont="1" applyFill="1" applyBorder="1" applyAlignment="1">
      <alignment horizontal="center"/>
    </xf>
    <xf numFmtId="3" fontId="10" fillId="0" borderId="65" xfId="2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0" fontId="10" fillId="0" borderId="4" xfId="2" applyFont="1" applyBorder="1"/>
    <xf numFmtId="3" fontId="10" fillId="0" borderId="59" xfId="2" applyNumberFormat="1" applyFont="1" applyBorder="1" applyAlignment="1">
      <alignment horizontal="center"/>
    </xf>
    <xf numFmtId="3" fontId="10" fillId="0" borderId="45" xfId="2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 wrapText="1"/>
    </xf>
    <xf numFmtId="3" fontId="6" fillId="0" borderId="4" xfId="4" applyNumberFormat="1" applyFont="1" applyBorder="1" applyAlignment="1">
      <alignment horizontal="center" vertical="center" wrapText="1"/>
    </xf>
    <xf numFmtId="3" fontId="6" fillId="0" borderId="48" xfId="4" applyNumberFormat="1" applyFont="1" applyBorder="1" applyAlignment="1">
      <alignment horizontal="center"/>
    </xf>
    <xf numFmtId="4" fontId="6" fillId="0" borderId="22" xfId="4" applyNumberFormat="1" applyFont="1" applyBorder="1" applyAlignment="1">
      <alignment horizontal="center"/>
    </xf>
    <xf numFmtId="4" fontId="6" fillId="0" borderId="50" xfId="4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4" fillId="0" borderId="0" xfId="2"/>
    <xf numFmtId="1" fontId="1" fillId="0" borderId="0" xfId="0" applyNumberFormat="1" applyFont="1"/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3" fontId="9" fillId="6" borderId="9" xfId="0" applyNumberFormat="1" applyFont="1" applyFill="1" applyBorder="1" applyAlignment="1">
      <alignment horizontal="center" vertical="top"/>
    </xf>
    <xf numFmtId="3" fontId="9" fillId="6" borderId="2" xfId="0" applyNumberFormat="1" applyFont="1" applyFill="1" applyBorder="1" applyAlignment="1">
      <alignment horizontal="center" vertical="top"/>
    </xf>
    <xf numFmtId="166" fontId="9" fillId="6" borderId="1" xfId="0" applyNumberFormat="1" applyFont="1" applyFill="1" applyBorder="1" applyAlignment="1">
      <alignment horizontal="center" vertical="center" wrapText="1"/>
    </xf>
    <xf numFmtId="166" fontId="9" fillId="6" borderId="24" xfId="0" applyNumberFormat="1" applyFont="1" applyFill="1" applyBorder="1" applyAlignment="1">
      <alignment horizontal="center" vertical="center" wrapText="1"/>
    </xf>
    <xf numFmtId="166" fontId="9" fillId="6" borderId="25" xfId="0" applyNumberFormat="1" applyFont="1" applyFill="1" applyBorder="1" applyAlignment="1">
      <alignment horizontal="center" vertical="center" wrapText="1"/>
    </xf>
    <xf numFmtId="166" fontId="9" fillId="6" borderId="31" xfId="0" applyNumberFormat="1" applyFont="1" applyFill="1" applyBorder="1" applyAlignment="1">
      <alignment horizontal="center" vertical="center" wrapText="1"/>
    </xf>
    <xf numFmtId="166" fontId="9" fillId="6" borderId="32" xfId="0" applyNumberFormat="1" applyFont="1" applyFill="1" applyBorder="1" applyAlignment="1">
      <alignment horizontal="center" vertical="center" wrapText="1"/>
    </xf>
    <xf numFmtId="166" fontId="9" fillId="6" borderId="33" xfId="0" applyNumberFormat="1" applyFont="1" applyFill="1" applyBorder="1" applyAlignment="1">
      <alignment horizontal="center" vertical="center" wrapText="1"/>
    </xf>
    <xf numFmtId="0" fontId="11" fillId="7" borderId="52" xfId="2" applyFont="1" applyFill="1" applyBorder="1" applyAlignment="1">
      <alignment horizontal="center" vertical="center"/>
    </xf>
    <xf numFmtId="0" fontId="11" fillId="7" borderId="56" xfId="2" applyFont="1" applyFill="1" applyBorder="1" applyAlignment="1">
      <alignment horizontal="center" vertical="center"/>
    </xf>
    <xf numFmtId="0" fontId="11" fillId="7" borderId="61" xfId="2" applyFont="1" applyFill="1" applyBorder="1" applyAlignment="1">
      <alignment horizontal="center" vertical="center" wrapText="1"/>
    </xf>
    <xf numFmtId="0" fontId="11" fillId="4" borderId="52" xfId="2" applyFont="1" applyFill="1" applyBorder="1" applyAlignment="1">
      <alignment horizontal="center" vertical="center"/>
    </xf>
    <xf numFmtId="0" fontId="11" fillId="4" borderId="56" xfId="2" applyFont="1" applyFill="1" applyBorder="1" applyAlignment="1">
      <alignment horizontal="center" vertical="center"/>
    </xf>
    <xf numFmtId="3" fontId="11" fillId="4" borderId="15" xfId="2" applyNumberFormat="1" applyFont="1" applyFill="1" applyBorder="1" applyAlignment="1">
      <alignment horizontal="center" vertical="center"/>
    </xf>
    <xf numFmtId="3" fontId="11" fillId="4" borderId="61" xfId="2" applyNumberFormat="1" applyFont="1" applyFill="1" applyBorder="1" applyAlignment="1">
      <alignment horizontal="center" vertical="center"/>
    </xf>
    <xf numFmtId="3" fontId="11" fillId="4" borderId="17" xfId="2" applyNumberFormat="1" applyFont="1" applyFill="1" applyBorder="1" applyAlignment="1">
      <alignment horizontal="center" vertical="center" wrapText="1"/>
    </xf>
    <xf numFmtId="3" fontId="11" fillId="4" borderId="52" xfId="2" applyNumberFormat="1" applyFont="1" applyFill="1" applyBorder="1" applyAlignment="1">
      <alignment horizontal="center" vertical="center" wrapText="1"/>
    </xf>
    <xf numFmtId="0" fontId="11" fillId="2" borderId="52" xfId="2" applyFont="1" applyFill="1" applyBorder="1" applyAlignment="1">
      <alignment horizontal="center"/>
    </xf>
    <xf numFmtId="0" fontId="11" fillId="2" borderId="56" xfId="2" applyFont="1" applyFill="1" applyBorder="1" applyAlignment="1">
      <alignment horizontal="center"/>
    </xf>
    <xf numFmtId="3" fontId="11" fillId="2" borderId="61" xfId="2" applyNumberFormat="1" applyFont="1" applyFill="1" applyBorder="1" applyAlignment="1">
      <alignment horizontal="center"/>
    </xf>
    <xf numFmtId="3" fontId="11" fillId="2" borderId="17" xfId="2" applyNumberFormat="1" applyFont="1" applyFill="1" applyBorder="1" applyAlignment="1">
      <alignment horizontal="center"/>
    </xf>
    <xf numFmtId="3" fontId="11" fillId="2" borderId="52" xfId="2" applyNumberFormat="1" applyFont="1" applyFill="1" applyBorder="1" applyAlignment="1">
      <alignment horizontal="center"/>
    </xf>
    <xf numFmtId="0" fontId="12" fillId="0" borderId="36" xfId="2" applyFont="1" applyBorder="1"/>
    <xf numFmtId="0" fontId="10" fillId="0" borderId="59" xfId="2" applyFont="1" applyBorder="1" applyAlignment="1">
      <alignment horizontal="center"/>
    </xf>
    <xf numFmtId="3" fontId="10" fillId="0" borderId="36" xfId="2" applyNumberFormat="1" applyFont="1" applyBorder="1" applyAlignment="1">
      <alignment horizontal="center"/>
    </xf>
    <xf numFmtId="0" fontId="12" fillId="0" borderId="37" xfId="2" applyFont="1" applyBorder="1"/>
    <xf numFmtId="3" fontId="10" fillId="0" borderId="37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54" xfId="2" applyFont="1" applyBorder="1"/>
    <xf numFmtId="3" fontId="10" fillId="0" borderId="49" xfId="2" applyNumberFormat="1" applyFont="1" applyBorder="1" applyAlignment="1">
      <alignment horizontal="center"/>
    </xf>
    <xf numFmtId="3" fontId="10" fillId="0" borderId="50" xfId="2" applyNumberFormat="1" applyFont="1" applyBorder="1" applyAlignment="1">
      <alignment horizontal="center"/>
    </xf>
    <xf numFmtId="0" fontId="11" fillId="2" borderId="53" xfId="2" applyFont="1" applyFill="1" applyBorder="1" applyAlignment="1">
      <alignment horizontal="center"/>
    </xf>
    <xf numFmtId="0" fontId="10" fillId="0" borderId="0" xfId="2" applyFont="1"/>
    <xf numFmtId="0" fontId="12" fillId="0" borderId="54" xfId="2" applyFont="1" applyBorder="1"/>
    <xf numFmtId="3" fontId="10" fillId="0" borderId="22" xfId="2" applyNumberFormat="1" applyFont="1" applyBorder="1" applyAlignment="1">
      <alignment horizontal="center"/>
    </xf>
    <xf numFmtId="0" fontId="24" fillId="0" borderId="38" xfId="0" applyFont="1" applyBorder="1"/>
    <xf numFmtId="0" fontId="0" fillId="0" borderId="69" xfId="0" applyBorder="1" applyAlignment="1">
      <alignment horizontal="center"/>
    </xf>
    <xf numFmtId="0" fontId="12" fillId="0" borderId="40" xfId="2" applyFont="1" applyBorder="1"/>
    <xf numFmtId="0" fontId="10" fillId="0" borderId="65" xfId="2" applyFont="1" applyBorder="1" applyAlignment="1">
      <alignment horizontal="center"/>
    </xf>
    <xf numFmtId="3" fontId="13" fillId="0" borderId="24" xfId="2" applyNumberFormat="1" applyFont="1" applyBorder="1" applyAlignment="1">
      <alignment horizontal="center"/>
    </xf>
    <xf numFmtId="3" fontId="13" fillId="0" borderId="25" xfId="2" applyNumberFormat="1" applyFont="1" applyBorder="1" applyAlignment="1">
      <alignment horizontal="center"/>
    </xf>
    <xf numFmtId="3" fontId="13" fillId="0" borderId="27" xfId="2" applyNumberFormat="1" applyFont="1" applyBorder="1" applyAlignment="1">
      <alignment horizontal="center"/>
    </xf>
    <xf numFmtId="3" fontId="13" fillId="0" borderId="28" xfId="2" applyNumberFormat="1" applyFont="1" applyBorder="1" applyAlignment="1">
      <alignment horizontal="center"/>
    </xf>
    <xf numFmtId="0" fontId="0" fillId="0" borderId="38" xfId="0" applyBorder="1"/>
    <xf numFmtId="0" fontId="12" fillId="9" borderId="54" xfId="2" applyFont="1" applyFill="1" applyBorder="1" applyAlignment="1">
      <alignment horizontal="left"/>
    </xf>
    <xf numFmtId="0" fontId="10" fillId="9" borderId="0" xfId="2" applyFont="1" applyFill="1" applyAlignment="1">
      <alignment horizontal="center"/>
    </xf>
    <xf numFmtId="3" fontId="10" fillId="9" borderId="24" xfId="2" applyNumberFormat="1" applyFont="1" applyFill="1" applyBorder="1" applyAlignment="1">
      <alignment horizontal="center"/>
    </xf>
    <xf numFmtId="0" fontId="0" fillId="0" borderId="70" xfId="0" applyBorder="1"/>
    <xf numFmtId="3" fontId="11" fillId="9" borderId="49" xfId="2" applyNumberFormat="1" applyFont="1" applyFill="1" applyBorder="1" applyAlignment="1">
      <alignment horizontal="center"/>
    </xf>
    <xf numFmtId="3" fontId="11" fillId="9" borderId="54" xfId="2" applyNumberFormat="1" applyFont="1" applyFill="1" applyBorder="1" applyAlignment="1">
      <alignment horizontal="center"/>
    </xf>
    <xf numFmtId="3" fontId="10" fillId="9" borderId="25" xfId="2" applyNumberFormat="1" applyFont="1" applyFill="1" applyBorder="1" applyAlignment="1">
      <alignment horizontal="center"/>
    </xf>
    <xf numFmtId="0" fontId="0" fillId="0" borderId="25" xfId="0" applyBorder="1"/>
    <xf numFmtId="0" fontId="10" fillId="0" borderId="38" xfId="2" applyFont="1" applyBorder="1"/>
    <xf numFmtId="0" fontId="10" fillId="0" borderId="69" xfId="2" applyFont="1" applyBorder="1" applyAlignment="1">
      <alignment horizontal="center"/>
    </xf>
    <xf numFmtId="3" fontId="10" fillId="0" borderId="38" xfId="2" applyNumberFormat="1" applyFont="1" applyBorder="1" applyAlignment="1">
      <alignment horizontal="center"/>
    </xf>
    <xf numFmtId="0" fontId="11" fillId="10" borderId="14" xfId="2" applyFont="1" applyFill="1" applyBorder="1" applyAlignment="1">
      <alignment horizontal="center" vertical="center" wrapText="1"/>
    </xf>
    <xf numFmtId="3" fontId="11" fillId="10" borderId="15" xfId="2" applyNumberFormat="1" applyFont="1" applyFill="1" applyBorder="1" applyAlignment="1">
      <alignment horizontal="center" vertical="center" wrapText="1"/>
    </xf>
    <xf numFmtId="3" fontId="11" fillId="10" borderId="14" xfId="2" applyNumberFormat="1" applyFont="1" applyFill="1" applyBorder="1" applyAlignment="1">
      <alignment horizontal="center" vertical="center" wrapText="1"/>
    </xf>
    <xf numFmtId="2" fontId="11" fillId="8" borderId="53" xfId="0" applyNumberFormat="1" applyFont="1" applyFill="1" applyBorder="1" applyAlignment="1">
      <alignment horizontal="center"/>
    </xf>
    <xf numFmtId="2" fontId="11" fillId="8" borderId="53" xfId="2" applyNumberFormat="1" applyFont="1" applyFill="1" applyBorder="1" applyAlignment="1">
      <alignment horizontal="center"/>
    </xf>
    <xf numFmtId="0" fontId="11" fillId="11" borderId="18" xfId="2" applyFont="1" applyFill="1" applyBorder="1" applyAlignment="1">
      <alignment horizontal="center"/>
    </xf>
    <xf numFmtId="3" fontId="11" fillId="11" borderId="49" xfId="2" applyNumberFormat="1" applyFont="1" applyFill="1" applyBorder="1" applyAlignment="1">
      <alignment horizontal="center"/>
    </xf>
    <xf numFmtId="3" fontId="11" fillId="11" borderId="7" xfId="2" applyNumberFormat="1" applyFont="1" applyFill="1" applyBorder="1" applyAlignment="1">
      <alignment horizontal="center"/>
    </xf>
    <xf numFmtId="2" fontId="11" fillId="11" borderId="7" xfId="0" applyNumberFormat="1" applyFont="1" applyFill="1" applyBorder="1" applyAlignment="1">
      <alignment horizontal="center"/>
    </xf>
    <xf numFmtId="3" fontId="11" fillId="11" borderId="53" xfId="2" applyNumberFormat="1" applyFont="1" applyFill="1" applyBorder="1" applyAlignment="1">
      <alignment horizontal="center"/>
    </xf>
    <xf numFmtId="2" fontId="11" fillId="11" borderId="53" xfId="2" applyNumberFormat="1" applyFont="1" applyFill="1" applyBorder="1" applyAlignment="1">
      <alignment horizontal="center"/>
    </xf>
    <xf numFmtId="3" fontId="10" fillId="0" borderId="41" xfId="2" applyNumberFormat="1" applyFont="1" applyBorder="1" applyAlignment="1">
      <alignment horizontal="center"/>
    </xf>
    <xf numFmtId="2" fontId="10" fillId="0" borderId="30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3" fontId="10" fillId="0" borderId="47" xfId="2" applyNumberFormat="1" applyFont="1" applyBorder="1" applyAlignment="1">
      <alignment horizontal="center"/>
    </xf>
    <xf numFmtId="2" fontId="10" fillId="0" borderId="25" xfId="2" applyNumberFormat="1" applyFont="1" applyBorder="1" applyAlignment="1">
      <alignment horizontal="center"/>
    </xf>
    <xf numFmtId="3" fontId="10" fillId="0" borderId="5" xfId="2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center"/>
    </xf>
    <xf numFmtId="0" fontId="12" fillId="0" borderId="51" xfId="2" applyFont="1" applyBorder="1"/>
    <xf numFmtId="0" fontId="10" fillId="0" borderId="51" xfId="2" applyFont="1" applyBorder="1" applyAlignment="1">
      <alignment horizontal="center"/>
    </xf>
    <xf numFmtId="3" fontId="10" fillId="0" borderId="42" xfId="2" applyNumberFormat="1" applyFont="1" applyBorder="1" applyAlignment="1">
      <alignment horizontal="center"/>
    </xf>
    <xf numFmtId="2" fontId="10" fillId="0" borderId="32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1" fillId="11" borderId="14" xfId="2" applyFont="1" applyFill="1" applyBorder="1" applyAlignment="1">
      <alignment horizontal="center"/>
    </xf>
    <xf numFmtId="0" fontId="25" fillId="11" borderId="53" xfId="2" applyFont="1" applyFill="1" applyBorder="1" applyAlignment="1">
      <alignment horizontal="center"/>
    </xf>
    <xf numFmtId="0" fontId="11" fillId="11" borderId="53" xfId="2" applyFont="1" applyFill="1" applyBorder="1" applyAlignment="1">
      <alignment horizontal="center"/>
    </xf>
    <xf numFmtId="3" fontId="11" fillId="11" borderId="15" xfId="2" applyNumberFormat="1" applyFont="1" applyFill="1" applyBorder="1" applyAlignment="1">
      <alignment horizontal="center"/>
    </xf>
    <xf numFmtId="4" fontId="11" fillId="11" borderId="53" xfId="2" applyNumberFormat="1" applyFont="1" applyFill="1" applyBorder="1" applyAlignment="1">
      <alignment horizontal="center"/>
    </xf>
    <xf numFmtId="3" fontId="11" fillId="11" borderId="67" xfId="2" applyNumberFormat="1" applyFont="1" applyFill="1" applyBorder="1" applyAlignment="1">
      <alignment horizontal="center"/>
    </xf>
    <xf numFmtId="3" fontId="11" fillId="11" borderId="8" xfId="2" applyNumberFormat="1" applyFont="1" applyFill="1" applyBorder="1" applyAlignment="1">
      <alignment horizontal="center"/>
    </xf>
    <xf numFmtId="2" fontId="11" fillId="11" borderId="8" xfId="2" applyNumberFormat="1" applyFont="1" applyFill="1" applyBorder="1" applyAlignment="1">
      <alignment horizontal="center"/>
    </xf>
    <xf numFmtId="3" fontId="11" fillId="11" borderId="14" xfId="2" applyNumberFormat="1" applyFont="1" applyFill="1" applyBorder="1" applyAlignment="1">
      <alignment horizontal="center"/>
    </xf>
    <xf numFmtId="2" fontId="11" fillId="11" borderId="56" xfId="2" applyNumberFormat="1" applyFont="1" applyFill="1" applyBorder="1" applyAlignment="1">
      <alignment horizontal="center"/>
    </xf>
    <xf numFmtId="4" fontId="11" fillId="11" borderId="61" xfId="2" applyNumberFormat="1" applyFont="1" applyFill="1" applyBorder="1" applyAlignment="1">
      <alignment horizontal="center"/>
    </xf>
    <xf numFmtId="2" fontId="10" fillId="0" borderId="47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65" xfId="0" applyNumberFormat="1" applyFont="1" applyBorder="1" applyAlignment="1">
      <alignment horizontal="center"/>
    </xf>
    <xf numFmtId="3" fontId="11" fillId="11" borderId="56" xfId="2" applyNumberFormat="1" applyFont="1" applyFill="1" applyBorder="1" applyAlignment="1">
      <alignment horizontal="center"/>
    </xf>
    <xf numFmtId="2" fontId="11" fillId="11" borderId="61" xfId="2" applyNumberFormat="1" applyFont="1" applyFill="1" applyBorder="1" applyAlignment="1">
      <alignment horizontal="center"/>
    </xf>
    <xf numFmtId="2" fontId="11" fillId="11" borderId="15" xfId="2" applyNumberFormat="1" applyFont="1" applyFill="1" applyBorder="1" applyAlignment="1">
      <alignment horizontal="center"/>
    </xf>
    <xf numFmtId="2" fontId="10" fillId="0" borderId="22" xfId="2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2" fontId="10" fillId="0" borderId="28" xfId="2" applyNumberFormat="1" applyFont="1" applyBorder="1" applyAlignment="1">
      <alignment horizontal="center"/>
    </xf>
    <xf numFmtId="2" fontId="10" fillId="0" borderId="42" xfId="0" applyNumberFormat="1" applyFont="1" applyBorder="1" applyAlignment="1">
      <alignment horizontal="center"/>
    </xf>
    <xf numFmtId="2" fontId="11" fillId="11" borderId="52" xfId="2" applyNumberFormat="1" applyFont="1" applyFill="1" applyBorder="1" applyAlignment="1">
      <alignment horizontal="center"/>
    </xf>
    <xf numFmtId="2" fontId="11" fillId="11" borderId="61" xfId="0" applyNumberFormat="1" applyFont="1" applyFill="1" applyBorder="1" applyAlignment="1">
      <alignment horizontal="center"/>
    </xf>
    <xf numFmtId="2" fontId="10" fillId="0" borderId="72" xfId="0" applyNumberFormat="1" applyFont="1" applyBorder="1" applyAlignment="1">
      <alignment horizontal="center"/>
    </xf>
    <xf numFmtId="0" fontId="12" fillId="0" borderId="38" xfId="0" applyFont="1" applyBorder="1"/>
    <xf numFmtId="0" fontId="10" fillId="0" borderId="38" xfId="0" applyFont="1" applyBorder="1" applyAlignment="1">
      <alignment horizontal="center"/>
    </xf>
    <xf numFmtId="3" fontId="10" fillId="0" borderId="69" xfId="2" applyNumberFormat="1" applyFont="1" applyBorder="1" applyAlignment="1">
      <alignment horizontal="center"/>
    </xf>
    <xf numFmtId="2" fontId="10" fillId="0" borderId="33" xfId="2" applyNumberFormat="1" applyFont="1" applyBorder="1" applyAlignment="1">
      <alignment horizontal="center"/>
    </xf>
    <xf numFmtId="0" fontId="12" fillId="0" borderId="7" xfId="0" applyFont="1" applyBorder="1"/>
    <xf numFmtId="0" fontId="10" fillId="0" borderId="7" xfId="0" applyFont="1" applyBorder="1" applyAlignment="1">
      <alignment horizontal="center"/>
    </xf>
    <xf numFmtId="0" fontId="12" fillId="0" borderId="37" xfId="0" applyFont="1" applyBorder="1"/>
    <xf numFmtId="0" fontId="10" fillId="0" borderId="37" xfId="0" applyFont="1" applyBorder="1" applyAlignment="1">
      <alignment horizontal="center"/>
    </xf>
    <xf numFmtId="0" fontId="12" fillId="0" borderId="40" xfId="0" applyFont="1" applyBorder="1"/>
    <xf numFmtId="0" fontId="10" fillId="0" borderId="40" xfId="0" applyFont="1" applyBorder="1" applyAlignment="1">
      <alignment horizontal="center"/>
    </xf>
    <xf numFmtId="0" fontId="12" fillId="0" borderId="51" xfId="0" applyFont="1" applyBorder="1"/>
    <xf numFmtId="0" fontId="10" fillId="0" borderId="51" xfId="0" applyFont="1" applyBorder="1" applyAlignment="1">
      <alignment horizontal="center"/>
    </xf>
    <xf numFmtId="0" fontId="12" fillId="0" borderId="68" xfId="0" applyFont="1" applyBorder="1"/>
    <xf numFmtId="0" fontId="10" fillId="0" borderId="66" xfId="2" applyFont="1" applyBorder="1"/>
    <xf numFmtId="3" fontId="10" fillId="0" borderId="33" xfId="2" applyNumberFormat="1" applyFont="1" applyBorder="1" applyAlignment="1">
      <alignment horizontal="center"/>
    </xf>
    <xf numFmtId="3" fontId="10" fillId="0" borderId="19" xfId="2" applyNumberFormat="1" applyFont="1" applyBorder="1" applyAlignment="1">
      <alignment horizontal="center"/>
    </xf>
    <xf numFmtId="3" fontId="6" fillId="0" borderId="21" xfId="7" applyNumberFormat="1" applyFont="1" applyBorder="1" applyAlignment="1">
      <alignment horizontal="center" vertical="top" wrapText="1"/>
    </xf>
    <xf numFmtId="3" fontId="6" fillId="0" borderId="9" xfId="6" applyNumberFormat="1" applyFont="1" applyBorder="1" applyAlignment="1">
      <alignment horizontal="center"/>
    </xf>
    <xf numFmtId="3" fontId="6" fillId="0" borderId="1" xfId="6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top" wrapText="1"/>
    </xf>
    <xf numFmtId="3" fontId="6" fillId="0" borderId="6" xfId="6" applyNumberFormat="1" applyFont="1" applyBorder="1" applyAlignment="1">
      <alignment horizontal="center"/>
    </xf>
    <xf numFmtId="0" fontId="10" fillId="0" borderId="35" xfId="2" applyFont="1" applyBorder="1"/>
    <xf numFmtId="0" fontId="10" fillId="0" borderId="35" xfId="0" applyFont="1" applyBorder="1"/>
    <xf numFmtId="0" fontId="10" fillId="0" borderId="66" xfId="0" applyFont="1" applyBorder="1"/>
    <xf numFmtId="3" fontId="6" fillId="0" borderId="46" xfId="0" applyNumberFormat="1" applyFont="1" applyBorder="1" applyAlignment="1">
      <alignment horizontal="center"/>
    </xf>
    <xf numFmtId="3" fontId="6" fillId="0" borderId="64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 wrapText="1"/>
    </xf>
    <xf numFmtId="3" fontId="8" fillId="0" borderId="25" xfId="0" applyNumberFormat="1" applyFont="1" applyBorder="1" applyAlignment="1">
      <alignment horizontal="center" wrapText="1"/>
    </xf>
    <xf numFmtId="3" fontId="8" fillId="0" borderId="31" xfId="0" applyNumberFormat="1" applyFont="1" applyBorder="1" applyAlignment="1">
      <alignment horizontal="center" wrapText="1"/>
    </xf>
    <xf numFmtId="3" fontId="8" fillId="0" borderId="33" xfId="0" applyNumberFormat="1" applyFont="1" applyBorder="1" applyAlignment="1">
      <alignment horizontal="center" wrapText="1"/>
    </xf>
    <xf numFmtId="0" fontId="9" fillId="3" borderId="52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top"/>
    </xf>
    <xf numFmtId="3" fontId="8" fillId="0" borderId="5" xfId="0" applyNumberFormat="1" applyFont="1" applyBorder="1" applyAlignment="1">
      <alignment horizontal="center" vertical="top"/>
    </xf>
    <xf numFmtId="3" fontId="8" fillId="0" borderId="42" xfId="0" applyNumberFormat="1" applyFont="1" applyBorder="1" applyAlignment="1">
      <alignment horizontal="center" vertical="top"/>
    </xf>
    <xf numFmtId="3" fontId="9" fillId="6" borderId="21" xfId="0" applyNumberFormat="1" applyFont="1" applyFill="1" applyBorder="1" applyAlignment="1">
      <alignment horizontal="center" vertical="top"/>
    </xf>
    <xf numFmtId="3" fontId="9" fillId="6" borderId="22" xfId="0" applyNumberFormat="1" applyFont="1" applyFill="1" applyBorder="1" applyAlignment="1">
      <alignment horizontal="center" vertical="top"/>
    </xf>
    <xf numFmtId="3" fontId="8" fillId="0" borderId="24" xfId="0" applyNumberFormat="1" applyFont="1" applyBorder="1" applyAlignment="1">
      <alignment horizontal="center" vertical="top"/>
    </xf>
    <xf numFmtId="3" fontId="8" fillId="0" borderId="25" xfId="0" applyNumberFormat="1" applyFont="1" applyBorder="1" applyAlignment="1">
      <alignment horizontal="center" vertical="top"/>
    </xf>
    <xf numFmtId="3" fontId="8" fillId="0" borderId="31" xfId="0" applyNumberFormat="1" applyFont="1" applyBorder="1" applyAlignment="1">
      <alignment horizontal="center" vertical="top"/>
    </xf>
    <xf numFmtId="3" fontId="8" fillId="0" borderId="33" xfId="0" applyNumberFormat="1" applyFont="1" applyBorder="1" applyAlignment="1">
      <alignment horizontal="center" vertical="top"/>
    </xf>
    <xf numFmtId="0" fontId="9" fillId="5" borderId="34" xfId="0" applyFont="1" applyFill="1" applyBorder="1" applyAlignment="1">
      <alignment vertical="center" wrapText="1"/>
    </xf>
    <xf numFmtId="166" fontId="8" fillId="5" borderId="46" xfId="0" applyNumberFormat="1" applyFont="1" applyFill="1" applyBorder="1" applyAlignment="1">
      <alignment horizontal="center" vertical="center" wrapText="1"/>
    </xf>
    <xf numFmtId="166" fontId="8" fillId="0" borderId="68" xfId="0" applyNumberFormat="1" applyFont="1" applyBorder="1" applyAlignment="1">
      <alignment horizontal="center" vertical="center" wrapText="1"/>
    </xf>
    <xf numFmtId="166" fontId="8" fillId="0" borderId="64" xfId="0" applyNumberFormat="1" applyFont="1" applyBorder="1" applyAlignment="1">
      <alignment horizontal="center" vertical="center" wrapText="1"/>
    </xf>
    <xf numFmtId="49" fontId="7" fillId="3" borderId="33" xfId="0" applyNumberFormat="1" applyFont="1" applyFill="1" applyBorder="1" applyAlignment="1">
      <alignment horizontal="center" vertical="center"/>
    </xf>
    <xf numFmtId="164" fontId="9" fillId="5" borderId="29" xfId="0" applyNumberFormat="1" applyFont="1" applyFill="1" applyBorder="1" applyAlignment="1">
      <alignment horizontal="center" vertical="center" wrapText="1"/>
    </xf>
    <xf numFmtId="164" fontId="9" fillId="5" borderId="39" xfId="0" applyNumberFormat="1" applyFont="1" applyFill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top" wrapText="1"/>
    </xf>
    <xf numFmtId="3" fontId="8" fillId="0" borderId="31" xfId="0" applyNumberFormat="1" applyFont="1" applyBorder="1" applyAlignment="1">
      <alignment horizontal="center" vertical="top" wrapText="1"/>
    </xf>
    <xf numFmtId="3" fontId="8" fillId="0" borderId="33" xfId="0" applyNumberFormat="1" applyFont="1" applyBorder="1" applyAlignment="1">
      <alignment horizontal="center" vertical="top" wrapText="1"/>
    </xf>
    <xf numFmtId="0" fontId="7" fillId="3" borderId="31" xfId="2" applyFont="1" applyFill="1" applyBorder="1" applyAlignment="1">
      <alignment horizontal="center" wrapText="1"/>
    </xf>
    <xf numFmtId="0" fontId="7" fillId="3" borderId="33" xfId="2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164" fontId="9" fillId="3" borderId="34" xfId="0" applyNumberFormat="1" applyFont="1" applyFill="1" applyBorder="1" applyAlignment="1">
      <alignment horizontal="center" vertical="center" wrapText="1"/>
    </xf>
    <xf numFmtId="164" fontId="9" fillId="3" borderId="35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52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2" fontId="11" fillId="3" borderId="7" xfId="2" applyNumberFormat="1" applyFont="1" applyFill="1" applyBorder="1" applyAlignment="1">
      <alignment horizontal="center" vertical="center" wrapText="1"/>
    </xf>
    <xf numFmtId="2" fontId="11" fillId="3" borderId="8" xfId="2" applyNumberFormat="1" applyFont="1" applyFill="1" applyBorder="1" applyAlignment="1">
      <alignment horizontal="center" vertical="center" wrapText="1"/>
    </xf>
    <xf numFmtId="0" fontId="11" fillId="3" borderId="14" xfId="2" applyFont="1" applyFill="1" applyBorder="1" applyAlignment="1">
      <alignment horizontal="center" vertical="center" wrapText="1"/>
    </xf>
    <xf numFmtId="0" fontId="11" fillId="3" borderId="56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71" xfId="2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4" fillId="0" borderId="0" xfId="2" applyAlignment="1">
      <alignment wrapText="1"/>
    </xf>
    <xf numFmtId="0" fontId="4" fillId="0" borderId="0" xfId="2"/>
    <xf numFmtId="0" fontId="7" fillId="3" borderId="34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6" fillId="3" borderId="7" xfId="4" applyFont="1" applyFill="1" applyBorder="1"/>
    <xf numFmtId="0" fontId="6" fillId="3" borderId="8" xfId="4" applyFont="1" applyFill="1" applyBorder="1"/>
    <xf numFmtId="0" fontId="7" fillId="3" borderId="34" xfId="4" applyFont="1" applyFill="1" applyBorder="1" applyAlignment="1">
      <alignment horizontal="center" vertical="center" wrapText="1"/>
    </xf>
    <xf numFmtId="0" fontId="7" fillId="3" borderId="47" xfId="4" applyFont="1" applyFill="1" applyBorder="1" applyAlignment="1">
      <alignment horizontal="center" vertical="center" wrapText="1"/>
    </xf>
    <xf numFmtId="0" fontId="7" fillId="3" borderId="46" xfId="4" applyFont="1" applyFill="1" applyBorder="1" applyAlignment="1">
      <alignment horizontal="center" vertical="center" wrapText="1"/>
    </xf>
    <xf numFmtId="0" fontId="7" fillId="3" borderId="57" xfId="4" applyFont="1" applyFill="1" applyBorder="1" applyAlignment="1">
      <alignment horizontal="center" vertical="center" wrapText="1"/>
    </xf>
    <xf numFmtId="0" fontId="7" fillId="3" borderId="58" xfId="4" applyFont="1" applyFill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0" fontId="7" fillId="3" borderId="50" xfId="4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46" xfId="2" applyFont="1" applyFill="1" applyBorder="1" applyAlignment="1">
      <alignment horizontal="center" vertical="center" wrapText="1"/>
    </xf>
    <xf numFmtId="0" fontId="9" fillId="3" borderId="62" xfId="2" applyFont="1" applyFill="1" applyBorder="1" applyAlignment="1">
      <alignment horizontal="center" vertical="center" wrapText="1"/>
    </xf>
    <xf numFmtId="0" fontId="9" fillId="3" borderId="63" xfId="2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horizontal="center" vertical="center" wrapText="1"/>
    </xf>
    <xf numFmtId="0" fontId="9" fillId="3" borderId="38" xfId="2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wrapText="1"/>
    </xf>
    <xf numFmtId="0" fontId="9" fillId="3" borderId="39" xfId="2" applyFont="1" applyFill="1" applyBorder="1" applyAlignment="1">
      <alignment horizontal="center" wrapText="1"/>
    </xf>
    <xf numFmtId="0" fontId="9" fillId="3" borderId="36" xfId="2" applyFont="1" applyFill="1" applyBorder="1" applyAlignment="1">
      <alignment horizontal="center" wrapText="1"/>
    </xf>
    <xf numFmtId="0" fontId="9" fillId="3" borderId="38" xfId="2" applyFont="1" applyFill="1" applyBorder="1" applyAlignment="1">
      <alignment horizontal="center" wrapText="1"/>
    </xf>
  </cellXfs>
  <cellStyles count="8">
    <cellStyle name="Normalno" xfId="0" builtinId="0"/>
    <cellStyle name="Normalno 2" xfId="2" xr:uid="{297DA67B-360D-4857-97EC-CD3C929FE4A3}"/>
    <cellStyle name="Normalno 2 2" xfId="4" xr:uid="{D581ABF6-2B70-4795-AC3F-D2F2B3503775}"/>
    <cellStyle name="Normalno 2 3" xfId="6" xr:uid="{D0F6E1DA-6888-424D-B0B3-350D3B985B5E}"/>
    <cellStyle name="Normalno 3" xfId="5" xr:uid="{3F1EB6D5-B8F9-4556-802B-647F77EF6B74}"/>
    <cellStyle name="Normalno 4" xfId="7" xr:uid="{ECE6726C-97DA-4FBB-8F2F-2615C7748BC1}"/>
    <cellStyle name="Postotak" xfId="1" builtinId="5"/>
    <cellStyle name="Postotak 2" xfId="3" xr:uid="{917B78AB-8CEA-438B-BDB4-D27DAD33B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/>
  </sheetViews>
  <sheetFormatPr defaultRowHeight="15" x14ac:dyDescent="0.25"/>
  <cols>
    <col min="1" max="1" width="41.42578125" style="1" customWidth="1"/>
    <col min="2" max="3" width="8.7109375" style="1" customWidth="1"/>
    <col min="4" max="4" width="19.28515625" style="1" customWidth="1"/>
    <col min="5" max="5" width="9.140625" style="1"/>
    <col min="6" max="6" width="10.140625" style="1" bestFit="1" customWidth="1"/>
    <col min="7" max="16384" width="9.140625" style="1"/>
  </cols>
  <sheetData>
    <row r="1" spans="1:11" x14ac:dyDescent="0.25">
      <c r="A1" s="156" t="s">
        <v>0</v>
      </c>
      <c r="B1"/>
      <c r="C1"/>
      <c r="D1"/>
      <c r="E1"/>
    </row>
    <row r="2" spans="1:11" x14ac:dyDescent="0.25">
      <c r="A2" s="156" t="s">
        <v>1</v>
      </c>
      <c r="B2"/>
      <c r="C2"/>
      <c r="D2"/>
      <c r="E2"/>
    </row>
    <row r="3" spans="1:11" x14ac:dyDescent="0.25">
      <c r="A3" s="13"/>
      <c r="B3"/>
      <c r="C3" s="9"/>
      <c r="D3" s="8"/>
      <c r="E3"/>
    </row>
    <row r="4" spans="1:11" x14ac:dyDescent="0.25">
      <c r="A4" s="9" t="s">
        <v>2</v>
      </c>
      <c r="B4" s="8" t="s">
        <v>175</v>
      </c>
      <c r="C4" s="9"/>
      <c r="D4" s="8"/>
      <c r="E4"/>
    </row>
    <row r="5" spans="1:11" x14ac:dyDescent="0.25">
      <c r="A5" s="9" t="s">
        <v>3</v>
      </c>
      <c r="B5" s="8" t="s">
        <v>178</v>
      </c>
      <c r="C5" s="9"/>
      <c r="D5" s="8"/>
      <c r="E5"/>
      <c r="K5" s="1" t="s">
        <v>4</v>
      </c>
    </row>
    <row r="6" spans="1:11" x14ac:dyDescent="0.25">
      <c r="A6" s="9"/>
      <c r="B6" s="8"/>
    </row>
    <row r="7" spans="1:11" x14ac:dyDescent="0.25">
      <c r="A7" s="10" t="s">
        <v>5</v>
      </c>
      <c r="B7"/>
      <c r="C7"/>
      <c r="D7"/>
      <c r="E7"/>
    </row>
    <row r="8" spans="1:11" ht="15.75" thickBot="1" x14ac:dyDescent="0.3">
      <c r="A8"/>
      <c r="B8"/>
      <c r="C8"/>
      <c r="D8"/>
      <c r="E8"/>
    </row>
    <row r="9" spans="1:11" ht="30" customHeight="1" x14ac:dyDescent="0.25">
      <c r="A9" s="359"/>
      <c r="B9" s="361" t="s">
        <v>6</v>
      </c>
      <c r="C9" s="362"/>
      <c r="D9" s="363" t="s">
        <v>177</v>
      </c>
      <c r="E9"/>
    </row>
    <row r="10" spans="1:11" ht="24" customHeight="1" thickBot="1" x14ac:dyDescent="0.3">
      <c r="A10" s="360"/>
      <c r="B10" s="14" t="s">
        <v>7</v>
      </c>
      <c r="C10" s="350" t="s">
        <v>176</v>
      </c>
      <c r="D10" s="364"/>
      <c r="E10"/>
    </row>
    <row r="11" spans="1:11" x14ac:dyDescent="0.25">
      <c r="A11" s="346" t="s">
        <v>8</v>
      </c>
      <c r="B11" s="351">
        <f>B12+B13</f>
        <v>6172</v>
      </c>
      <c r="C11" s="352">
        <v>6072</v>
      </c>
      <c r="D11" s="347">
        <f>C11/B11*100</f>
        <v>98.379779650032404</v>
      </c>
      <c r="E11"/>
    </row>
    <row r="12" spans="1:11" x14ac:dyDescent="0.25">
      <c r="A12" s="21" t="s">
        <v>9</v>
      </c>
      <c r="B12" s="353">
        <v>2875</v>
      </c>
      <c r="C12" s="354">
        <v>2806</v>
      </c>
      <c r="D12" s="348">
        <f>C12/B12*100</f>
        <v>97.6</v>
      </c>
      <c r="E12"/>
    </row>
    <row r="13" spans="1:11" ht="15.75" thickBot="1" x14ac:dyDescent="0.3">
      <c r="A13" s="22" t="s">
        <v>10</v>
      </c>
      <c r="B13" s="355">
        <v>3297</v>
      </c>
      <c r="C13" s="356">
        <v>3266</v>
      </c>
      <c r="D13" s="349">
        <f>C13/B13*100</f>
        <v>99.059751289050652</v>
      </c>
      <c r="E13"/>
    </row>
    <row r="25" spans="1:1" x14ac:dyDescent="0.25">
      <c r="A25" s="1" t="s">
        <v>4</v>
      </c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C23B-8B80-4487-A3F3-7C2A880E1610}">
  <dimension ref="A1:F14"/>
  <sheetViews>
    <sheetView workbookViewId="0"/>
  </sheetViews>
  <sheetFormatPr defaultRowHeight="15" x14ac:dyDescent="0.25"/>
  <cols>
    <col min="1" max="1" width="39.42578125" style="1" customWidth="1"/>
    <col min="2" max="2" width="16.28515625" style="1" customWidth="1"/>
    <col min="3" max="3" width="13.140625" style="1" customWidth="1"/>
    <col min="4" max="4" width="13.5703125" style="1" customWidth="1"/>
    <col min="5" max="16384" width="9.140625" style="1"/>
  </cols>
  <sheetData>
    <row r="1" spans="1:6" ht="17.25" customHeight="1" x14ac:dyDescent="0.25">
      <c r="A1" s="158" t="s">
        <v>0</v>
      </c>
      <c r="B1" s="28"/>
      <c r="C1" s="28"/>
      <c r="D1" s="28"/>
    </row>
    <row r="2" spans="1:6" x14ac:dyDescent="0.25">
      <c r="A2" s="158" t="s">
        <v>1</v>
      </c>
      <c r="B2" s="28"/>
      <c r="C2" s="28"/>
      <c r="D2" s="28"/>
    </row>
    <row r="3" spans="1:6" x14ac:dyDescent="0.25">
      <c r="A3" s="29"/>
      <c r="B3" s="28"/>
      <c r="C3" s="30"/>
      <c r="D3" s="31"/>
    </row>
    <row r="4" spans="1:6" x14ac:dyDescent="0.25">
      <c r="A4" s="30" t="s">
        <v>2</v>
      </c>
      <c r="B4" s="8" t="s">
        <v>175</v>
      </c>
      <c r="C4" s="30"/>
      <c r="D4" s="31"/>
    </row>
    <row r="5" spans="1:6" x14ac:dyDescent="0.25">
      <c r="A5" s="30" t="s">
        <v>3</v>
      </c>
      <c r="B5" s="8" t="s">
        <v>178</v>
      </c>
      <c r="C5" s="30"/>
      <c r="D5" s="31"/>
    </row>
    <row r="6" spans="1:6" ht="15" customHeight="1" x14ac:dyDescent="0.25">
      <c r="A6" s="58"/>
      <c r="B6" s="199"/>
      <c r="C6" s="199"/>
      <c r="D6" s="199"/>
    </row>
    <row r="7" spans="1:6" x14ac:dyDescent="0.25">
      <c r="A7" s="59" t="s">
        <v>172</v>
      </c>
      <c r="B7" s="199"/>
      <c r="C7" s="199"/>
      <c r="D7" s="199"/>
    </row>
    <row r="8" spans="1:6" ht="15.75" thickBot="1" x14ac:dyDescent="0.3">
      <c r="A8" s="59"/>
      <c r="B8" s="199"/>
      <c r="C8" s="199"/>
      <c r="D8" s="199"/>
    </row>
    <row r="9" spans="1:6" ht="15" customHeight="1" x14ac:dyDescent="0.25">
      <c r="A9" s="406"/>
      <c r="B9" s="408" t="s">
        <v>173</v>
      </c>
      <c r="C9" s="409"/>
      <c r="D9" s="410" t="s">
        <v>416</v>
      </c>
    </row>
    <row r="10" spans="1:6" ht="15.75" thickBot="1" x14ac:dyDescent="0.3">
      <c r="A10" s="407"/>
      <c r="B10" s="357" t="s">
        <v>7</v>
      </c>
      <c r="C10" s="358" t="s">
        <v>176</v>
      </c>
      <c r="D10" s="411"/>
    </row>
    <row r="11" spans="1:6" ht="15" customHeight="1" x14ac:dyDescent="0.25">
      <c r="A11" s="64" t="s">
        <v>8</v>
      </c>
      <c r="B11" s="65">
        <f>SUM(B12:B14)</f>
        <v>31081.699999999997</v>
      </c>
      <c r="C11" s="65">
        <f>SUM(C12:C14)</f>
        <v>40989.899999999994</v>
      </c>
      <c r="D11" s="66">
        <f>C11/B11*100</f>
        <v>131.87792173529763</v>
      </c>
      <c r="F11" s="4"/>
    </row>
    <row r="12" spans="1:6" x14ac:dyDescent="0.25">
      <c r="A12" s="62" t="s">
        <v>148</v>
      </c>
      <c r="B12" s="332">
        <v>20451</v>
      </c>
      <c r="C12" s="333">
        <v>30066.6</v>
      </c>
      <c r="D12" s="116">
        <f t="shared" ref="D12:D14" si="0">C12/B12*100</f>
        <v>147.01774974328882</v>
      </c>
      <c r="F12" s="4"/>
    </row>
    <row r="13" spans="1:6" x14ac:dyDescent="0.25">
      <c r="A13" s="62" t="s">
        <v>174</v>
      </c>
      <c r="B13" s="332">
        <v>2667.17</v>
      </c>
      <c r="C13" s="333">
        <v>3148.7</v>
      </c>
      <c r="D13" s="116">
        <f t="shared" si="0"/>
        <v>118.05396731366953</v>
      </c>
      <c r="F13" s="4"/>
    </row>
    <row r="14" spans="1:6" ht="15.75" thickBot="1" x14ac:dyDescent="0.3">
      <c r="A14" s="63" t="s">
        <v>150</v>
      </c>
      <c r="B14" s="334">
        <v>7963.53</v>
      </c>
      <c r="C14" s="335">
        <v>7774.6</v>
      </c>
      <c r="D14" s="117">
        <f t="shared" si="0"/>
        <v>97.627559637497455</v>
      </c>
      <c r="F14" s="4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/>
  </sheetViews>
  <sheetFormatPr defaultRowHeight="15" x14ac:dyDescent="0.25"/>
  <cols>
    <col min="1" max="1" width="45.5703125" style="1" customWidth="1"/>
    <col min="2" max="2" width="9.140625" style="1" customWidth="1"/>
    <col min="3" max="3" width="13.140625" style="1" customWidth="1"/>
    <col min="4" max="4" width="14.42578125" style="1" customWidth="1"/>
    <col min="5" max="5" width="9.28515625" style="1" customWidth="1"/>
    <col min="6" max="6" width="12.28515625" style="1" customWidth="1"/>
    <col min="7" max="7" width="13.85546875" style="1" customWidth="1"/>
    <col min="8" max="8" width="8.5703125" style="1" customWidth="1"/>
    <col min="9" max="9" width="11" style="1" customWidth="1"/>
    <col min="10" max="10" width="13.28515625" style="1" customWidth="1"/>
    <col min="11" max="16384" width="9.140625" style="1"/>
  </cols>
  <sheetData>
    <row r="1" spans="1:12" x14ac:dyDescent="0.25">
      <c r="A1" s="156" t="s">
        <v>0</v>
      </c>
      <c r="B1"/>
      <c r="C1"/>
      <c r="D1"/>
      <c r="E1"/>
      <c r="F1"/>
      <c r="G1"/>
      <c r="H1"/>
      <c r="I1"/>
      <c r="J1"/>
      <c r="K1"/>
      <c r="L1"/>
    </row>
    <row r="2" spans="1:12" x14ac:dyDescent="0.25">
      <c r="A2" s="156" t="s">
        <v>1</v>
      </c>
      <c r="B2"/>
      <c r="C2"/>
      <c r="D2"/>
      <c r="E2"/>
      <c r="F2"/>
      <c r="G2"/>
      <c r="H2"/>
      <c r="I2"/>
      <c r="J2"/>
      <c r="K2"/>
      <c r="L2"/>
    </row>
    <row r="3" spans="1:12" x14ac:dyDescent="0.25">
      <c r="A3" s="13"/>
      <c r="B3"/>
      <c r="C3" s="9"/>
      <c r="D3" s="8"/>
      <c r="E3"/>
      <c r="F3"/>
      <c r="G3"/>
      <c r="H3"/>
      <c r="I3"/>
      <c r="J3"/>
      <c r="K3"/>
      <c r="L3"/>
    </row>
    <row r="4" spans="1:12" x14ac:dyDescent="0.25">
      <c r="A4" s="9" t="s">
        <v>2</v>
      </c>
      <c r="B4" s="8" t="s">
        <v>175</v>
      </c>
      <c r="C4" s="9"/>
      <c r="D4" s="8"/>
      <c r="E4"/>
      <c r="F4"/>
      <c r="G4"/>
      <c r="H4"/>
      <c r="I4"/>
      <c r="J4"/>
      <c r="K4"/>
      <c r="L4"/>
    </row>
    <row r="5" spans="1:12" x14ac:dyDescent="0.25">
      <c r="A5" s="9" t="s">
        <v>3</v>
      </c>
      <c r="B5" s="8" t="s">
        <v>178</v>
      </c>
      <c r="C5" s="9"/>
      <c r="D5" s="8"/>
      <c r="E5"/>
      <c r="F5"/>
      <c r="G5"/>
      <c r="H5"/>
      <c r="I5"/>
      <c r="J5"/>
      <c r="K5"/>
      <c r="L5"/>
    </row>
    <row r="6" spans="1:12" x14ac:dyDescent="0.25">
      <c r="A6" s="15"/>
      <c r="B6"/>
      <c r="C6"/>
      <c r="D6"/>
      <c r="E6"/>
      <c r="F6"/>
      <c r="G6"/>
      <c r="H6"/>
      <c r="I6"/>
      <c r="J6"/>
      <c r="K6"/>
      <c r="L6"/>
    </row>
    <row r="7" spans="1:12" x14ac:dyDescent="0.25">
      <c r="A7" s="10" t="s">
        <v>11</v>
      </c>
      <c r="B7"/>
      <c r="C7"/>
      <c r="D7"/>
      <c r="E7"/>
      <c r="F7"/>
      <c r="G7"/>
      <c r="H7"/>
      <c r="I7"/>
      <c r="J7"/>
      <c r="K7"/>
      <c r="L7"/>
    </row>
    <row r="8" spans="1:12" ht="15.75" thickBot="1" x14ac:dyDescent="0.3">
      <c r="A8"/>
      <c r="B8"/>
      <c r="C8"/>
      <c r="D8"/>
      <c r="E8"/>
      <c r="F8"/>
      <c r="G8"/>
      <c r="H8"/>
      <c r="I8"/>
      <c r="J8"/>
      <c r="K8"/>
      <c r="L8"/>
    </row>
    <row r="9" spans="1:12" ht="15.75" customHeight="1" thickBot="1" x14ac:dyDescent="0.3">
      <c r="A9" s="365"/>
      <c r="B9" s="367" t="s">
        <v>7</v>
      </c>
      <c r="C9" s="368"/>
      <c r="D9" s="369"/>
      <c r="E9" s="370" t="s">
        <v>176</v>
      </c>
      <c r="F9" s="368"/>
      <c r="G9" s="369"/>
      <c r="H9" s="371" t="s">
        <v>177</v>
      </c>
      <c r="I9" s="372"/>
      <c r="J9" s="373"/>
      <c r="K9"/>
      <c r="L9"/>
    </row>
    <row r="10" spans="1:12" ht="72" thickBot="1" x14ac:dyDescent="0.3">
      <c r="A10" s="366"/>
      <c r="B10" s="198" t="s">
        <v>12</v>
      </c>
      <c r="C10" s="201" t="s">
        <v>13</v>
      </c>
      <c r="D10" s="202" t="s">
        <v>14</v>
      </c>
      <c r="E10" s="336" t="s">
        <v>12</v>
      </c>
      <c r="F10" s="201" t="s">
        <v>13</v>
      </c>
      <c r="G10" s="202" t="s">
        <v>14</v>
      </c>
      <c r="H10" s="119" t="s">
        <v>12</v>
      </c>
      <c r="I10" s="120" t="s">
        <v>13</v>
      </c>
      <c r="J10" s="197" t="s">
        <v>14</v>
      </c>
      <c r="K10"/>
      <c r="L10"/>
    </row>
    <row r="11" spans="1:12" x14ac:dyDescent="0.25">
      <c r="A11" s="20" t="s">
        <v>8</v>
      </c>
      <c r="B11" s="340">
        <f t="shared" ref="B11:C11" si="0">B12+B13</f>
        <v>6860</v>
      </c>
      <c r="C11" s="203">
        <f t="shared" si="0"/>
        <v>36780</v>
      </c>
      <c r="D11" s="341">
        <f t="shared" ref="D11:G11" si="1">D12+D13</f>
        <v>315503</v>
      </c>
      <c r="E11" s="337">
        <f>E12+E13</f>
        <v>6648</v>
      </c>
      <c r="F11" s="203">
        <f t="shared" ref="F11" si="2">F12+F13</f>
        <v>35953</v>
      </c>
      <c r="G11" s="204">
        <f t="shared" si="1"/>
        <v>309976</v>
      </c>
      <c r="H11" s="123">
        <f>E11/B11*100</f>
        <v>96.909620991253647</v>
      </c>
      <c r="I11" s="124">
        <f t="shared" ref="I11:J13" si="3">F11/C11*100</f>
        <v>97.75149537792278</v>
      </c>
      <c r="J11" s="125">
        <f t="shared" si="3"/>
        <v>98.24819415346289</v>
      </c>
      <c r="K11"/>
      <c r="L11" s="23"/>
    </row>
    <row r="12" spans="1:12" x14ac:dyDescent="0.25">
      <c r="A12" s="21" t="s">
        <v>15</v>
      </c>
      <c r="B12" s="342">
        <v>237</v>
      </c>
      <c r="C12" s="16">
        <v>21101</v>
      </c>
      <c r="D12" s="343">
        <v>83424</v>
      </c>
      <c r="E12" s="338">
        <v>225</v>
      </c>
      <c r="F12" s="16">
        <v>20597</v>
      </c>
      <c r="G12" s="121">
        <v>81245</v>
      </c>
      <c r="H12" s="206">
        <f>E12/B12*100</f>
        <v>94.936708860759495</v>
      </c>
      <c r="I12" s="205">
        <f t="shared" si="3"/>
        <v>97.611487607222401</v>
      </c>
      <c r="J12" s="207">
        <f t="shared" si="3"/>
        <v>97.38804181051016</v>
      </c>
      <c r="K12"/>
      <c r="L12"/>
    </row>
    <row r="13" spans="1:12" ht="15.75" thickBot="1" x14ac:dyDescent="0.3">
      <c r="A13" s="22" t="s">
        <v>16</v>
      </c>
      <c r="B13" s="344">
        <v>6623</v>
      </c>
      <c r="C13" s="17">
        <v>15679</v>
      </c>
      <c r="D13" s="345">
        <v>232079</v>
      </c>
      <c r="E13" s="339">
        <v>6423</v>
      </c>
      <c r="F13" s="17">
        <v>15356</v>
      </c>
      <c r="G13" s="122">
        <v>228731</v>
      </c>
      <c r="H13" s="208">
        <f>E13/B13*100</f>
        <v>96.980220443907598</v>
      </c>
      <c r="I13" s="209">
        <f t="shared" si="3"/>
        <v>97.939919637732004</v>
      </c>
      <c r="J13" s="210">
        <f t="shared" si="3"/>
        <v>98.5573877860556</v>
      </c>
      <c r="K13" s="18"/>
      <c r="L13"/>
    </row>
    <row r="14" spans="1:12" x14ac:dyDescent="0.25">
      <c r="A14" s="19"/>
      <c r="B14"/>
      <c r="C14"/>
      <c r="D14"/>
      <c r="E14" s="18"/>
      <c r="F14"/>
      <c r="G14"/>
      <c r="H14"/>
      <c r="I14"/>
      <c r="J14"/>
      <c r="K14"/>
      <c r="L14"/>
    </row>
    <row r="16" spans="1:12" x14ac:dyDescent="0.25">
      <c r="A16" s="41"/>
      <c r="K16"/>
      <c r="L16"/>
    </row>
    <row r="17" spans="1:10" x14ac:dyDescent="0.25">
      <c r="A17" s="154"/>
      <c r="B17" s="154"/>
      <c r="C17" s="154"/>
      <c r="D17" s="154"/>
      <c r="E17" s="154"/>
      <c r="F17" s="154"/>
      <c r="G17" s="154"/>
      <c r="H17" s="154"/>
      <c r="I17" s="154"/>
      <c r="J17" s="154"/>
    </row>
  </sheetData>
  <mergeCells count="4">
    <mergeCell ref="A9:A10"/>
    <mergeCell ref="B9:D9"/>
    <mergeCell ref="E9:G9"/>
    <mergeCell ref="H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/>
  </sheetViews>
  <sheetFormatPr defaultRowHeight="15" x14ac:dyDescent="0.25"/>
  <cols>
    <col min="1" max="1" width="46.42578125" style="1" customWidth="1"/>
    <col min="2" max="4" width="12.710937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157" t="s">
        <v>0</v>
      </c>
      <c r="B1" s="15"/>
      <c r="C1"/>
      <c r="D1"/>
    </row>
    <row r="2" spans="1:4" x14ac:dyDescent="0.25">
      <c r="A2" s="157" t="s">
        <v>1</v>
      </c>
      <c r="B2" s="15"/>
      <c r="C2"/>
      <c r="D2"/>
    </row>
    <row r="3" spans="1:4" x14ac:dyDescent="0.25">
      <c r="A3" s="13"/>
      <c r="B3"/>
      <c r="C3" s="9"/>
      <c r="D3" s="8"/>
    </row>
    <row r="4" spans="1:4" x14ac:dyDescent="0.25">
      <c r="A4" s="9" t="s">
        <v>2</v>
      </c>
      <c r="B4" s="8" t="s">
        <v>175</v>
      </c>
      <c r="C4" s="9"/>
      <c r="D4" s="8"/>
    </row>
    <row r="5" spans="1:4" x14ac:dyDescent="0.25">
      <c r="A5" s="9" t="s">
        <v>3</v>
      </c>
      <c r="B5" s="8" t="s">
        <v>178</v>
      </c>
      <c r="C5" s="9"/>
      <c r="D5" s="8"/>
    </row>
    <row r="7" spans="1:4" x14ac:dyDescent="0.25">
      <c r="A7" s="10" t="s">
        <v>417</v>
      </c>
      <c r="B7"/>
      <c r="C7"/>
      <c r="D7"/>
    </row>
    <row r="8" spans="1:4" ht="15.75" thickBot="1" x14ac:dyDescent="0.3">
      <c r="A8"/>
      <c r="B8"/>
      <c r="C8"/>
      <c r="D8"/>
    </row>
    <row r="9" spans="1:4" ht="29.25" thickBot="1" x14ac:dyDescent="0.3">
      <c r="A9" s="198" t="s">
        <v>17</v>
      </c>
      <c r="B9" s="126">
        <v>2024</v>
      </c>
      <c r="C9" s="126">
        <v>2025</v>
      </c>
      <c r="D9" s="197" t="s">
        <v>177</v>
      </c>
    </row>
    <row r="10" spans="1:4" x14ac:dyDescent="0.25">
      <c r="A10" s="127" t="s">
        <v>18</v>
      </c>
      <c r="B10" s="130">
        <v>311</v>
      </c>
      <c r="C10" s="130">
        <v>305</v>
      </c>
      <c r="D10" s="131">
        <f t="shared" ref="D10:D12" si="0">C10/B10*100</f>
        <v>98.070739549839232</v>
      </c>
    </row>
    <row r="11" spans="1:4" x14ac:dyDescent="0.25">
      <c r="A11" s="128" t="s">
        <v>19</v>
      </c>
      <c r="B11" s="11">
        <v>141</v>
      </c>
      <c r="C11" s="11">
        <v>140</v>
      </c>
      <c r="D11" s="25">
        <f t="shared" si="0"/>
        <v>99.290780141843967</v>
      </c>
    </row>
    <row r="12" spans="1:4" x14ac:dyDescent="0.25">
      <c r="A12" s="128" t="s">
        <v>20</v>
      </c>
      <c r="B12" s="11">
        <v>73</v>
      </c>
      <c r="C12" s="11">
        <v>73</v>
      </c>
      <c r="D12" s="25">
        <f t="shared" si="0"/>
        <v>100</v>
      </c>
    </row>
    <row r="13" spans="1:4" x14ac:dyDescent="0.25">
      <c r="A13" s="128" t="s">
        <v>21</v>
      </c>
      <c r="B13" s="11">
        <v>2553</v>
      </c>
      <c r="C13" s="11">
        <v>2497</v>
      </c>
      <c r="D13" s="25">
        <f t="shared" ref="D13:D15" si="1">C13/B13*100</f>
        <v>97.806502154328243</v>
      </c>
    </row>
    <row r="14" spans="1:4" x14ac:dyDescent="0.25">
      <c r="A14" s="128" t="s">
        <v>22</v>
      </c>
      <c r="B14" s="11">
        <v>2123</v>
      </c>
      <c r="C14" s="11">
        <v>2089</v>
      </c>
      <c r="D14" s="25">
        <f t="shared" si="1"/>
        <v>98.398492699010831</v>
      </c>
    </row>
    <row r="15" spans="1:4" ht="15.75" thickBot="1" x14ac:dyDescent="0.3">
      <c r="A15" s="129" t="s">
        <v>23</v>
      </c>
      <c r="B15" s="12">
        <v>1003</v>
      </c>
      <c r="C15" s="12">
        <v>987</v>
      </c>
      <c r="D15" s="26">
        <f t="shared" si="1"/>
        <v>98.404785643070795</v>
      </c>
    </row>
    <row r="16" spans="1:4" x14ac:dyDescent="0.25">
      <c r="A16"/>
      <c r="B16" s="18"/>
      <c r="C16"/>
      <c r="D16"/>
    </row>
    <row r="17" spans="1:4" x14ac:dyDescent="0.25">
      <c r="A17" s="27" t="s">
        <v>420</v>
      </c>
      <c r="B17"/>
      <c r="C17"/>
      <c r="D17"/>
    </row>
    <row r="18" spans="1:4" x14ac:dyDescent="0.25">
      <c r="A18" s="24"/>
      <c r="B18" s="24"/>
      <c r="C18" s="24"/>
      <c r="D18" s="24"/>
    </row>
    <row r="19" spans="1:4" x14ac:dyDescent="0.25">
      <c r="A19" s="24"/>
      <c r="B19" s="24"/>
      <c r="C19" s="24"/>
      <c r="D19" s="24"/>
    </row>
    <row r="20" spans="1:4" x14ac:dyDescent="0.25">
      <c r="A20" s="24"/>
      <c r="B20" s="24"/>
      <c r="C20" s="24"/>
      <c r="D20" s="24"/>
    </row>
    <row r="21" spans="1:4" x14ac:dyDescent="0.25">
      <c r="A21" s="24"/>
      <c r="B21" s="24"/>
      <c r="C21" s="24"/>
      <c r="D21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1"/>
  <sheetViews>
    <sheetView workbookViewId="0"/>
  </sheetViews>
  <sheetFormatPr defaultRowHeight="12.75" x14ac:dyDescent="0.2"/>
  <cols>
    <col min="1" max="1" width="44.85546875" style="6" bestFit="1" customWidth="1"/>
    <col min="2" max="2" width="26.140625" style="6" bestFit="1" customWidth="1"/>
    <col min="3" max="3" width="12" style="6" bestFit="1" customWidth="1"/>
    <col min="4" max="4" width="9.5703125" style="5" bestFit="1" customWidth="1"/>
    <col min="5" max="5" width="12.5703125" style="6" customWidth="1"/>
    <col min="6" max="6" width="11" style="182" customWidth="1"/>
    <col min="7" max="36" width="11" style="6" customWidth="1"/>
    <col min="37" max="16384" width="9.140625" style="6"/>
  </cols>
  <sheetData>
    <row r="1" spans="1:10" ht="15" x14ac:dyDescent="0.25">
      <c r="A1" s="158" t="s">
        <v>0</v>
      </c>
      <c r="B1" s="28"/>
      <c r="C1" s="28"/>
      <c r="D1" s="28"/>
    </row>
    <row r="2" spans="1:10" ht="15" x14ac:dyDescent="0.25">
      <c r="A2" s="158" t="s">
        <v>1</v>
      </c>
      <c r="B2" s="28"/>
      <c r="C2" s="28"/>
      <c r="D2" s="28"/>
    </row>
    <row r="3" spans="1:10" ht="15" x14ac:dyDescent="0.25">
      <c r="A3" s="29"/>
      <c r="B3" s="28"/>
      <c r="C3" s="30"/>
      <c r="D3" s="31"/>
    </row>
    <row r="4" spans="1:10" x14ac:dyDescent="0.2">
      <c r="A4" s="30" t="s">
        <v>2</v>
      </c>
      <c r="B4" s="8" t="s">
        <v>175</v>
      </c>
      <c r="C4" s="30"/>
      <c r="D4" s="31"/>
    </row>
    <row r="5" spans="1:10" x14ac:dyDescent="0.2">
      <c r="A5" s="30" t="s">
        <v>3</v>
      </c>
      <c r="B5" s="8" t="s">
        <v>178</v>
      </c>
      <c r="C5" s="30"/>
      <c r="D5" s="31"/>
    </row>
    <row r="6" spans="1:10" x14ac:dyDescent="0.2">
      <c r="A6" s="30"/>
      <c r="B6" s="31"/>
      <c r="C6" s="30"/>
      <c r="D6" s="31"/>
    </row>
    <row r="7" spans="1:10" ht="15" x14ac:dyDescent="0.25">
      <c r="A7" s="59" t="s">
        <v>412</v>
      </c>
      <c r="B7" s="199"/>
      <c r="C7" s="199"/>
      <c r="D7" s="199"/>
    </row>
    <row r="8" spans="1:10" ht="15.75" thickBot="1" x14ac:dyDescent="0.3">
      <c r="A8" s="199"/>
      <c r="B8" s="31"/>
      <c r="C8" s="199"/>
      <c r="D8" s="199"/>
    </row>
    <row r="9" spans="1:10" ht="39" thickBot="1" x14ac:dyDescent="0.25">
      <c r="A9" s="38" t="s">
        <v>24</v>
      </c>
      <c r="B9" s="211" t="s">
        <v>179</v>
      </c>
      <c r="C9" s="212" t="s">
        <v>180</v>
      </c>
      <c r="D9" s="52" t="s">
        <v>181</v>
      </c>
      <c r="E9" s="39" t="s">
        <v>182</v>
      </c>
      <c r="F9" s="52" t="s">
        <v>183</v>
      </c>
      <c r="G9" s="39" t="s">
        <v>184</v>
      </c>
      <c r="H9" s="52" t="s">
        <v>185</v>
      </c>
      <c r="I9" s="39" t="s">
        <v>186</v>
      </c>
      <c r="J9" s="213" t="s">
        <v>421</v>
      </c>
    </row>
    <row r="10" spans="1:10" ht="13.5" thickBot="1" x14ac:dyDescent="0.25">
      <c r="A10" s="37" t="s">
        <v>25</v>
      </c>
      <c r="B10" s="214"/>
      <c r="C10" s="215"/>
      <c r="D10" s="216">
        <f t="shared" ref="D10:I10" si="0">D11+D66+D76+D85+D94+D104+D115+D124</f>
        <v>55202983.245000005</v>
      </c>
      <c r="E10" s="217">
        <f t="shared" si="0"/>
        <v>69633552.403208449</v>
      </c>
      <c r="F10" s="61">
        <f t="shared" si="0"/>
        <v>41903630.009999998</v>
      </c>
      <c r="G10" s="218">
        <f t="shared" si="0"/>
        <v>63168891.203495651</v>
      </c>
      <c r="H10" s="61">
        <f t="shared" si="0"/>
        <v>38890737.979999997</v>
      </c>
      <c r="I10" s="218">
        <f t="shared" si="0"/>
        <v>65709016.826648995</v>
      </c>
      <c r="J10" s="219">
        <f t="shared" ref="J10:J11" si="1">(H10/F10)*100</f>
        <v>92.809949807973695</v>
      </c>
    </row>
    <row r="11" spans="1:10" ht="13.5" thickBot="1" x14ac:dyDescent="0.25">
      <c r="A11" s="32" t="s">
        <v>26</v>
      </c>
      <c r="B11" s="220"/>
      <c r="C11" s="221"/>
      <c r="D11" s="49">
        <f t="shared" ref="D11:I11" si="2">SUM(D12:D65)</f>
        <v>3290329.4850000036</v>
      </c>
      <c r="E11" s="222">
        <f t="shared" si="2"/>
        <v>16974059.694020033</v>
      </c>
      <c r="F11" s="49">
        <f t="shared" si="2"/>
        <v>2960551.4099999992</v>
      </c>
      <c r="G11" s="223">
        <f t="shared" si="2"/>
        <v>17707839.472763773</v>
      </c>
      <c r="H11" s="49">
        <f t="shared" si="2"/>
        <v>2783966.9100000025</v>
      </c>
      <c r="I11" s="223">
        <f t="shared" si="2"/>
        <v>18616349.695247553</v>
      </c>
      <c r="J11" s="224">
        <f t="shared" si="1"/>
        <v>94.035418557382968</v>
      </c>
    </row>
    <row r="12" spans="1:10" x14ac:dyDescent="0.2">
      <c r="A12" s="43" t="s">
        <v>27</v>
      </c>
      <c r="B12" s="225" t="s">
        <v>187</v>
      </c>
      <c r="C12" s="226" t="s">
        <v>188</v>
      </c>
      <c r="D12" s="46">
        <v>60360.22000000027</v>
      </c>
      <c r="E12" s="141">
        <v>178283.314921001</v>
      </c>
      <c r="F12" s="46">
        <v>61624.440000000046</v>
      </c>
      <c r="G12" s="141">
        <v>197453.132463152</v>
      </c>
      <c r="H12" s="46">
        <v>56960.549999999988</v>
      </c>
      <c r="I12" s="141">
        <v>175951.63209306</v>
      </c>
      <c r="J12" s="227">
        <f>(H12/F12)*100</f>
        <v>92.431752726677828</v>
      </c>
    </row>
    <row r="13" spans="1:10" x14ac:dyDescent="0.2">
      <c r="A13" s="45" t="s">
        <v>189</v>
      </c>
      <c r="B13" s="228" t="s">
        <v>190</v>
      </c>
      <c r="C13" s="226" t="s">
        <v>191</v>
      </c>
      <c r="D13" s="46">
        <v>1729.4</v>
      </c>
      <c r="E13" s="141">
        <v>4512.6489697062898</v>
      </c>
      <c r="F13" s="46">
        <v>1703.9600000000003</v>
      </c>
      <c r="G13" s="141">
        <v>4262.2969663941903</v>
      </c>
      <c r="H13" s="46">
        <v>2067.5100000000007</v>
      </c>
      <c r="I13" s="141">
        <v>3705.1107061228099</v>
      </c>
      <c r="J13" s="229">
        <f t="shared" ref="J13:J66" si="3">(H13/F13)*100</f>
        <v>121.33559473227074</v>
      </c>
    </row>
    <row r="14" spans="1:10" x14ac:dyDescent="0.2">
      <c r="A14" s="45" t="s">
        <v>28</v>
      </c>
      <c r="B14" s="228" t="s">
        <v>192</v>
      </c>
      <c r="C14" s="226" t="s">
        <v>193</v>
      </c>
      <c r="D14" s="46">
        <v>4923.849999999994</v>
      </c>
      <c r="E14" s="141">
        <v>23716.565714301199</v>
      </c>
      <c r="F14" s="46">
        <v>5841.1100000000006</v>
      </c>
      <c r="G14" s="141">
        <v>26772.248834559701</v>
      </c>
      <c r="H14" s="46">
        <v>6658.0300000000097</v>
      </c>
      <c r="I14" s="141">
        <v>31826.051194172502</v>
      </c>
      <c r="J14" s="229">
        <f t="shared" si="3"/>
        <v>113.98569792385366</v>
      </c>
    </row>
    <row r="15" spans="1:10" x14ac:dyDescent="0.2">
      <c r="A15" s="45" t="s">
        <v>29</v>
      </c>
      <c r="B15" s="228" t="s">
        <v>194</v>
      </c>
      <c r="C15" s="226" t="s">
        <v>195</v>
      </c>
      <c r="D15" s="46">
        <v>71982.139999999985</v>
      </c>
      <c r="E15" s="141">
        <v>67703.557074511104</v>
      </c>
      <c r="F15" s="46">
        <v>72370.560000000027</v>
      </c>
      <c r="G15" s="141">
        <v>50677.498853025398</v>
      </c>
      <c r="H15" s="46">
        <v>126494.28999999992</v>
      </c>
      <c r="I15" s="141">
        <v>79822.579030910405</v>
      </c>
      <c r="J15" s="229">
        <f t="shared" si="3"/>
        <v>174.78694375171321</v>
      </c>
    </row>
    <row r="16" spans="1:10" x14ac:dyDescent="0.2">
      <c r="A16" s="45" t="s">
        <v>30</v>
      </c>
      <c r="B16" s="228" t="s">
        <v>196</v>
      </c>
      <c r="C16" s="226" t="s">
        <v>197</v>
      </c>
      <c r="D16" s="46">
        <v>108022.50000000019</v>
      </c>
      <c r="E16" s="141">
        <v>221909.518003768</v>
      </c>
      <c r="F16" s="46">
        <v>91383.65</v>
      </c>
      <c r="G16" s="141">
        <v>213610.90168493599</v>
      </c>
      <c r="H16" s="46">
        <v>89360.230000000112</v>
      </c>
      <c r="I16" s="141">
        <v>215909.75700094199</v>
      </c>
      <c r="J16" s="229">
        <f t="shared" si="3"/>
        <v>97.785796474533598</v>
      </c>
    </row>
    <row r="17" spans="1:10" x14ac:dyDescent="0.2">
      <c r="A17" s="45" t="s">
        <v>31</v>
      </c>
      <c r="B17" s="228" t="s">
        <v>198</v>
      </c>
      <c r="C17" s="226" t="s">
        <v>199</v>
      </c>
      <c r="D17" s="46">
        <v>17137.280000000024</v>
      </c>
      <c r="E17" s="141">
        <v>141988.61254767299</v>
      </c>
      <c r="F17" s="46">
        <v>13814.370000000004</v>
      </c>
      <c r="G17" s="141">
        <v>123374.911986526</v>
      </c>
      <c r="H17" s="46">
        <v>16788.519999999964</v>
      </c>
      <c r="I17" s="141">
        <v>149814.80686955599</v>
      </c>
      <c r="J17" s="229">
        <f t="shared" si="3"/>
        <v>121.52939294372425</v>
      </c>
    </row>
    <row r="18" spans="1:10" x14ac:dyDescent="0.2">
      <c r="A18" s="45" t="s">
        <v>32</v>
      </c>
      <c r="B18" s="228" t="s">
        <v>200</v>
      </c>
      <c r="C18" s="226" t="s">
        <v>201</v>
      </c>
      <c r="D18" s="46">
        <v>3056.6599999999994</v>
      </c>
      <c r="E18" s="141">
        <v>13097.091413206201</v>
      </c>
      <c r="F18" s="46">
        <v>1527.1</v>
      </c>
      <c r="G18" s="141">
        <v>12484.8593209302</v>
      </c>
      <c r="H18" s="46">
        <v>1574.65</v>
      </c>
      <c r="I18" s="141">
        <v>11364.802569924001</v>
      </c>
      <c r="J18" s="229">
        <f t="shared" si="3"/>
        <v>103.11374500687577</v>
      </c>
    </row>
    <row r="19" spans="1:10" x14ac:dyDescent="0.2">
      <c r="A19" s="45" t="s">
        <v>33</v>
      </c>
      <c r="B19" s="228" t="s">
        <v>202</v>
      </c>
      <c r="C19" s="226" t="s">
        <v>203</v>
      </c>
      <c r="D19" s="46">
        <v>2920</v>
      </c>
      <c r="E19" s="141">
        <v>17022.6411940299</v>
      </c>
      <c r="F19" s="46">
        <v>1252.5999999999999</v>
      </c>
      <c r="G19" s="141">
        <v>9492.5521899109808</v>
      </c>
      <c r="H19" s="46">
        <v>863.40000000000009</v>
      </c>
      <c r="I19" s="141">
        <v>6323.1272554605903</v>
      </c>
      <c r="J19" s="229">
        <f t="shared" si="3"/>
        <v>68.928628452818145</v>
      </c>
    </row>
    <row r="20" spans="1:10" x14ac:dyDescent="0.2">
      <c r="A20" s="45" t="s">
        <v>204</v>
      </c>
      <c r="B20" s="228" t="s">
        <v>205</v>
      </c>
      <c r="C20" s="226" t="s">
        <v>206</v>
      </c>
      <c r="D20" s="46">
        <v>49071.539999999979</v>
      </c>
      <c r="E20" s="141">
        <v>117870.243930186</v>
      </c>
      <c r="F20" s="46">
        <v>11029.939999999999</v>
      </c>
      <c r="G20" s="141">
        <v>43682.976078606</v>
      </c>
      <c r="H20" s="46">
        <v>9334.6599999999926</v>
      </c>
      <c r="I20" s="141">
        <v>42404.826436568103</v>
      </c>
      <c r="J20" s="229">
        <f t="shared" si="3"/>
        <v>84.630197444410342</v>
      </c>
    </row>
    <row r="21" spans="1:10" x14ac:dyDescent="0.2">
      <c r="A21" s="45" t="s">
        <v>34</v>
      </c>
      <c r="B21" s="228" t="s">
        <v>207</v>
      </c>
      <c r="C21" s="226" t="s">
        <v>56</v>
      </c>
      <c r="D21" s="46">
        <v>1884.9900000000002</v>
      </c>
      <c r="E21" s="141">
        <v>4370.4996161747003</v>
      </c>
      <c r="F21" s="46">
        <v>1226.5900000000004</v>
      </c>
      <c r="G21" s="141">
        <v>3634.3393535877899</v>
      </c>
      <c r="H21" s="46">
        <v>1860.9000000000017</v>
      </c>
      <c r="I21" s="141">
        <v>4150.7459862385404</v>
      </c>
      <c r="J21" s="229">
        <f t="shared" si="3"/>
        <v>151.71328642822795</v>
      </c>
    </row>
    <row r="22" spans="1:10" x14ac:dyDescent="0.2">
      <c r="A22" s="45" t="s">
        <v>35</v>
      </c>
      <c r="B22" s="228" t="s">
        <v>208</v>
      </c>
      <c r="C22" s="226" t="s">
        <v>209</v>
      </c>
      <c r="D22" s="46">
        <v>98803.629999999845</v>
      </c>
      <c r="E22" s="141">
        <v>801113.09296846599</v>
      </c>
      <c r="F22" s="46">
        <v>100386.15000000008</v>
      </c>
      <c r="G22" s="141">
        <v>867417.490713201</v>
      </c>
      <c r="H22" s="46">
        <v>101882.20000000017</v>
      </c>
      <c r="I22" s="141">
        <v>943118.89582061197</v>
      </c>
      <c r="J22" s="229">
        <f t="shared" si="3"/>
        <v>101.4902952249888</v>
      </c>
    </row>
    <row r="23" spans="1:10" x14ac:dyDescent="0.2">
      <c r="A23" s="45" t="s">
        <v>36</v>
      </c>
      <c r="B23" s="228" t="s">
        <v>210</v>
      </c>
      <c r="C23" s="226" t="s">
        <v>211</v>
      </c>
      <c r="D23" s="46">
        <v>200.9</v>
      </c>
      <c r="E23" s="141">
        <v>1563.1455000000001</v>
      </c>
      <c r="F23" s="46">
        <v>132.91</v>
      </c>
      <c r="G23" s="141">
        <v>798.204296</v>
      </c>
      <c r="H23" s="46">
        <v>199.20000000000002</v>
      </c>
      <c r="I23" s="141">
        <v>840.04736842105297</v>
      </c>
      <c r="J23" s="229">
        <f t="shared" si="3"/>
        <v>149.87585584229933</v>
      </c>
    </row>
    <row r="24" spans="1:10" x14ac:dyDescent="0.2">
      <c r="A24" s="45" t="s">
        <v>37</v>
      </c>
      <c r="B24" s="228" t="s">
        <v>212</v>
      </c>
      <c r="C24" s="226" t="s">
        <v>213</v>
      </c>
      <c r="D24" s="46">
        <v>4884.4899999999989</v>
      </c>
      <c r="E24" s="141">
        <v>50472.037868933301</v>
      </c>
      <c r="F24" s="46">
        <v>5211.7199999999966</v>
      </c>
      <c r="G24" s="141">
        <v>57999.342413710903</v>
      </c>
      <c r="H24" s="46">
        <v>7008.8200000000061</v>
      </c>
      <c r="I24" s="141">
        <v>76202.750717805597</v>
      </c>
      <c r="J24" s="229">
        <f t="shared" si="3"/>
        <v>134.48189849032585</v>
      </c>
    </row>
    <row r="25" spans="1:10" x14ac:dyDescent="0.2">
      <c r="A25" s="45" t="s">
        <v>38</v>
      </c>
      <c r="B25" s="228" t="s">
        <v>214</v>
      </c>
      <c r="C25" s="226" t="s">
        <v>215</v>
      </c>
      <c r="D25" s="46">
        <v>464</v>
      </c>
      <c r="E25" s="141">
        <v>16240</v>
      </c>
      <c r="F25" s="46">
        <v>389.6</v>
      </c>
      <c r="G25" s="141">
        <v>13233.430421052601</v>
      </c>
      <c r="H25" s="46">
        <v>225.6</v>
      </c>
      <c r="I25" s="141">
        <v>8435.2857744360899</v>
      </c>
      <c r="J25" s="229">
        <f t="shared" si="3"/>
        <v>57.905544147843933</v>
      </c>
    </row>
    <row r="26" spans="1:10" x14ac:dyDescent="0.2">
      <c r="A26" s="45" t="s">
        <v>39</v>
      </c>
      <c r="B26" s="228" t="s">
        <v>216</v>
      </c>
      <c r="C26" s="226" t="s">
        <v>217</v>
      </c>
      <c r="D26" s="46">
        <v>6107.5700000000024</v>
      </c>
      <c r="E26" s="141">
        <v>53019.551546180599</v>
      </c>
      <c r="F26" s="46">
        <v>6017.36</v>
      </c>
      <c r="G26" s="141">
        <v>58642.070002205801</v>
      </c>
      <c r="H26" s="46">
        <v>6042.34</v>
      </c>
      <c r="I26" s="141">
        <v>58388.690925249401</v>
      </c>
      <c r="J26" s="229">
        <f t="shared" si="3"/>
        <v>100.41513221745085</v>
      </c>
    </row>
    <row r="27" spans="1:10" x14ac:dyDescent="0.2">
      <c r="A27" s="45" t="s">
        <v>40</v>
      </c>
      <c r="B27" s="228" t="s">
        <v>218</v>
      </c>
      <c r="C27" s="226" t="s">
        <v>219</v>
      </c>
      <c r="D27" s="46">
        <v>1245.17</v>
      </c>
      <c r="E27" s="141">
        <v>4510.9403431235396</v>
      </c>
      <c r="F27" s="46">
        <v>1520.5199999999993</v>
      </c>
      <c r="G27" s="141">
        <v>4948.2569353372201</v>
      </c>
      <c r="H27" s="46">
        <v>1313.2899999999952</v>
      </c>
      <c r="I27" s="141">
        <v>3607.5366671772599</v>
      </c>
      <c r="J27" s="229">
        <f t="shared" si="3"/>
        <v>86.371109883460633</v>
      </c>
    </row>
    <row r="28" spans="1:10" x14ac:dyDescent="0.2">
      <c r="A28" s="45" t="s">
        <v>41</v>
      </c>
      <c r="B28" s="228" t="s">
        <v>220</v>
      </c>
      <c r="C28" s="226" t="s">
        <v>221</v>
      </c>
      <c r="D28" s="46">
        <v>848.86</v>
      </c>
      <c r="E28" s="141">
        <v>13371.845818498199</v>
      </c>
      <c r="F28" s="46">
        <v>1412.57</v>
      </c>
      <c r="G28" s="141">
        <v>25441.7388511842</v>
      </c>
      <c r="H28" s="46">
        <v>1205.97</v>
      </c>
      <c r="I28" s="141">
        <v>20227.201213970198</v>
      </c>
      <c r="J28" s="229">
        <f t="shared" si="3"/>
        <v>85.374176147022808</v>
      </c>
    </row>
    <row r="29" spans="1:10" x14ac:dyDescent="0.2">
      <c r="A29" s="45" t="s">
        <v>42</v>
      </c>
      <c r="B29" s="228" t="s">
        <v>222</v>
      </c>
      <c r="C29" s="226" t="s">
        <v>223</v>
      </c>
      <c r="D29" s="46">
        <v>921.3599999999999</v>
      </c>
      <c r="E29" s="141">
        <v>21617.8659169251</v>
      </c>
      <c r="F29" s="46">
        <v>710.76000000000022</v>
      </c>
      <c r="G29" s="141">
        <v>17710.949157733499</v>
      </c>
      <c r="H29" s="46">
        <v>1037.27</v>
      </c>
      <c r="I29" s="141">
        <v>28004.266384988801</v>
      </c>
      <c r="J29" s="229">
        <f t="shared" si="3"/>
        <v>145.93815071191395</v>
      </c>
    </row>
    <row r="30" spans="1:10" x14ac:dyDescent="0.2">
      <c r="A30" s="45" t="s">
        <v>43</v>
      </c>
      <c r="B30" s="228" t="s">
        <v>224</v>
      </c>
      <c r="C30" s="226" t="s">
        <v>225</v>
      </c>
      <c r="D30" s="46">
        <v>64704.099999999991</v>
      </c>
      <c r="E30" s="141">
        <v>517466.278772933</v>
      </c>
      <c r="F30" s="46">
        <v>72590.340000000026</v>
      </c>
      <c r="G30" s="141">
        <v>572314.407754577</v>
      </c>
      <c r="H30" s="46">
        <v>62693.370000000126</v>
      </c>
      <c r="I30" s="141">
        <v>484061.18391308701</v>
      </c>
      <c r="J30" s="229">
        <f t="shared" si="3"/>
        <v>86.365995806053675</v>
      </c>
    </row>
    <row r="31" spans="1:10" ht="15" x14ac:dyDescent="0.25">
      <c r="A31" s="45" t="s">
        <v>44</v>
      </c>
      <c r="B31" s="228" t="s">
        <v>226</v>
      </c>
      <c r="C31" s="230" t="s">
        <v>227</v>
      </c>
      <c r="D31" s="46">
        <v>218425.17000000013</v>
      </c>
      <c r="E31" s="141">
        <v>1863969.39629232</v>
      </c>
      <c r="F31" s="46">
        <v>313089.14999999962</v>
      </c>
      <c r="G31" s="141">
        <v>2617806.7270112298</v>
      </c>
      <c r="H31" s="46">
        <v>411600.67999999993</v>
      </c>
      <c r="I31" s="141">
        <v>3361852.7249845099</v>
      </c>
      <c r="J31" s="229">
        <f t="shared" si="3"/>
        <v>131.46437045167499</v>
      </c>
    </row>
    <row r="32" spans="1:10" x14ac:dyDescent="0.2">
      <c r="A32" s="45" t="s">
        <v>45</v>
      </c>
      <c r="B32" s="228" t="s">
        <v>228</v>
      </c>
      <c r="C32" s="226" t="s">
        <v>229</v>
      </c>
      <c r="D32" s="46">
        <v>56319.689999999762</v>
      </c>
      <c r="E32" s="141">
        <v>1423306.20766713</v>
      </c>
      <c r="F32" s="46">
        <v>66976.270000000019</v>
      </c>
      <c r="G32" s="141">
        <v>1825971.2655837</v>
      </c>
      <c r="H32" s="46">
        <v>69442.809999999983</v>
      </c>
      <c r="I32" s="141">
        <v>1955919.26622768</v>
      </c>
      <c r="J32" s="229">
        <f t="shared" si="3"/>
        <v>103.68270732305631</v>
      </c>
    </row>
    <row r="33" spans="1:10" x14ac:dyDescent="0.2">
      <c r="A33" s="45" t="s">
        <v>46</v>
      </c>
      <c r="B33" s="228" t="s">
        <v>230</v>
      </c>
      <c r="C33" s="226" t="s">
        <v>231</v>
      </c>
      <c r="D33" s="46">
        <v>2074.8500000000008</v>
      </c>
      <c r="E33" s="141">
        <v>8660.1795094526005</v>
      </c>
      <c r="F33" s="46">
        <v>1390.65</v>
      </c>
      <c r="G33" s="141">
        <v>5780.0570518985696</v>
      </c>
      <c r="H33" s="46">
        <v>1091.8299999999997</v>
      </c>
      <c r="I33" s="141">
        <v>6559.7943122247798</v>
      </c>
      <c r="J33" s="229">
        <f t="shared" si="3"/>
        <v>78.512206522129915</v>
      </c>
    </row>
    <row r="34" spans="1:10" x14ac:dyDescent="0.2">
      <c r="A34" s="45" t="s">
        <v>232</v>
      </c>
      <c r="B34" s="228" t="s">
        <v>233</v>
      </c>
      <c r="C34" s="226" t="s">
        <v>234</v>
      </c>
      <c r="D34" s="46">
        <v>110532.33000000054</v>
      </c>
      <c r="E34" s="141">
        <v>980673.85953804001</v>
      </c>
      <c r="F34" s="46">
        <v>118867.35000000003</v>
      </c>
      <c r="G34" s="141">
        <v>1087402.8241403999</v>
      </c>
      <c r="H34" s="46">
        <v>138084.97000000015</v>
      </c>
      <c r="I34" s="141">
        <v>1264986.26629486</v>
      </c>
      <c r="J34" s="229">
        <f t="shared" si="3"/>
        <v>116.16728226884851</v>
      </c>
    </row>
    <row r="35" spans="1:10" x14ac:dyDescent="0.2">
      <c r="A35" s="45" t="s">
        <v>47</v>
      </c>
      <c r="B35" s="228" t="s">
        <v>235</v>
      </c>
      <c r="C35" s="226" t="s">
        <v>236</v>
      </c>
      <c r="D35" s="46">
        <v>12704.469999999992</v>
      </c>
      <c r="E35" s="141">
        <v>168487.053581602</v>
      </c>
      <c r="F35" s="46">
        <v>10930.020000000004</v>
      </c>
      <c r="G35" s="141">
        <v>150991.29998044399</v>
      </c>
      <c r="H35" s="46">
        <v>11673.649999999991</v>
      </c>
      <c r="I35" s="141">
        <v>167541.35152076001</v>
      </c>
      <c r="J35" s="229">
        <f t="shared" si="3"/>
        <v>106.8035557117003</v>
      </c>
    </row>
    <row r="36" spans="1:10" x14ac:dyDescent="0.2">
      <c r="A36" s="45" t="s">
        <v>237</v>
      </c>
      <c r="B36" s="228" t="s">
        <v>238</v>
      </c>
      <c r="C36" s="226" t="s">
        <v>239</v>
      </c>
      <c r="D36" s="46">
        <v>635.72000000000014</v>
      </c>
      <c r="E36" s="141">
        <v>3198.8037961088098</v>
      </c>
      <c r="F36" s="46">
        <v>706.64</v>
      </c>
      <c r="G36" s="141">
        <v>4476.9767845087899</v>
      </c>
      <c r="H36" s="46">
        <v>1115.1000000000004</v>
      </c>
      <c r="I36" s="141">
        <v>4767.4967493959903</v>
      </c>
      <c r="J36" s="229">
        <f t="shared" si="3"/>
        <v>157.80312464621312</v>
      </c>
    </row>
    <row r="37" spans="1:10" x14ac:dyDescent="0.2">
      <c r="A37" s="45" t="s">
        <v>48</v>
      </c>
      <c r="B37" s="228" t="s">
        <v>240</v>
      </c>
      <c r="C37" s="226" t="s">
        <v>241</v>
      </c>
      <c r="D37" s="46">
        <v>4337.2799999999979</v>
      </c>
      <c r="E37" s="141">
        <v>16143.675427465299</v>
      </c>
      <c r="F37" s="46">
        <v>3267.2700000000013</v>
      </c>
      <c r="G37" s="141">
        <v>15406.8653458632</v>
      </c>
      <c r="H37" s="46">
        <v>1590.7000000000005</v>
      </c>
      <c r="I37" s="141">
        <v>4267.99740523334</v>
      </c>
      <c r="J37" s="229">
        <f t="shared" si="3"/>
        <v>48.685905970427903</v>
      </c>
    </row>
    <row r="38" spans="1:10" x14ac:dyDescent="0.2">
      <c r="A38" s="45" t="s">
        <v>49</v>
      </c>
      <c r="B38" s="228" t="s">
        <v>242</v>
      </c>
      <c r="C38" s="226" t="s">
        <v>243</v>
      </c>
      <c r="D38" s="46">
        <v>2318.4499999999994</v>
      </c>
      <c r="E38" s="141">
        <v>4947.4320850074</v>
      </c>
      <c r="F38" s="46">
        <v>2170.7700000000009</v>
      </c>
      <c r="G38" s="141">
        <v>6835.5738613190997</v>
      </c>
      <c r="H38" s="46">
        <v>1475.600000000001</v>
      </c>
      <c r="I38" s="141">
        <v>4655.2379805465498</v>
      </c>
      <c r="J38" s="229">
        <f t="shared" si="3"/>
        <v>67.975879526619607</v>
      </c>
    </row>
    <row r="39" spans="1:10" x14ac:dyDescent="0.2">
      <c r="A39" s="45" t="s">
        <v>50</v>
      </c>
      <c r="B39" s="228" t="s">
        <v>244</v>
      </c>
      <c r="C39" s="226" t="s">
        <v>245</v>
      </c>
      <c r="D39" s="46">
        <v>1139.1399999999999</v>
      </c>
      <c r="E39" s="141">
        <v>5742.7258345968303</v>
      </c>
      <c r="F39" s="46">
        <v>983.7</v>
      </c>
      <c r="G39" s="141">
        <v>6961.5813447684404</v>
      </c>
      <c r="H39" s="46">
        <v>1168.0300000000002</v>
      </c>
      <c r="I39" s="141">
        <v>4750.7812722608396</v>
      </c>
      <c r="J39" s="229">
        <f t="shared" si="3"/>
        <v>118.73843651519773</v>
      </c>
    </row>
    <row r="40" spans="1:10" x14ac:dyDescent="0.2">
      <c r="A40" s="45" t="s">
        <v>51</v>
      </c>
      <c r="B40" s="228" t="s">
        <v>246</v>
      </c>
      <c r="C40" s="226" t="s">
        <v>247</v>
      </c>
      <c r="D40" s="46">
        <v>1281385.4650000045</v>
      </c>
      <c r="E40" s="141">
        <v>5360901.9336861102</v>
      </c>
      <c r="F40" s="46">
        <v>959312.78999999934</v>
      </c>
      <c r="G40" s="141">
        <v>4354234.4382649399</v>
      </c>
      <c r="H40" s="46">
        <v>766896.85000000068</v>
      </c>
      <c r="I40" s="141">
        <v>3915373.93722403</v>
      </c>
      <c r="J40" s="229">
        <f t="shared" si="3"/>
        <v>79.942314748039706</v>
      </c>
    </row>
    <row r="41" spans="1:10" x14ac:dyDescent="0.2">
      <c r="A41" s="45" t="s">
        <v>52</v>
      </c>
      <c r="B41" s="228" t="s">
        <v>248</v>
      </c>
      <c r="C41" s="226" t="s">
        <v>249</v>
      </c>
      <c r="D41" s="46">
        <v>2538.5099999999989</v>
      </c>
      <c r="E41" s="141">
        <v>22443.378046542399</v>
      </c>
      <c r="F41" s="46">
        <v>1940.86</v>
      </c>
      <c r="G41" s="141">
        <v>19286.846814347002</v>
      </c>
      <c r="H41" s="46">
        <v>1868.27</v>
      </c>
      <c r="I41" s="141">
        <v>17535.521664415799</v>
      </c>
      <c r="J41" s="229">
        <f t="shared" si="3"/>
        <v>96.2599054027596</v>
      </c>
    </row>
    <row r="42" spans="1:10" x14ac:dyDescent="0.2">
      <c r="A42" s="45" t="s">
        <v>53</v>
      </c>
      <c r="B42" s="228" t="s">
        <v>250</v>
      </c>
      <c r="C42" s="226" t="s">
        <v>251</v>
      </c>
      <c r="D42" s="46">
        <v>9200.36</v>
      </c>
      <c r="E42" s="141">
        <v>231496.50861254599</v>
      </c>
      <c r="F42" s="46">
        <v>11811.279999999992</v>
      </c>
      <c r="G42" s="141">
        <v>304916.30794816901</v>
      </c>
      <c r="H42" s="46">
        <v>10795.340000000002</v>
      </c>
      <c r="I42" s="141">
        <v>295026.87758356798</v>
      </c>
      <c r="J42" s="229">
        <f t="shared" si="3"/>
        <v>91.398561375227828</v>
      </c>
    </row>
    <row r="43" spans="1:10" x14ac:dyDescent="0.2">
      <c r="A43" s="45" t="s">
        <v>54</v>
      </c>
      <c r="B43" s="228" t="s">
        <v>252</v>
      </c>
      <c r="C43" s="226" t="s">
        <v>253</v>
      </c>
      <c r="D43" s="46">
        <v>48732.150000000045</v>
      </c>
      <c r="E43" s="141">
        <v>163357.083690384</v>
      </c>
      <c r="F43" s="46">
        <v>54545.240000000034</v>
      </c>
      <c r="G43" s="141">
        <v>201558.78734205401</v>
      </c>
      <c r="H43" s="46">
        <v>55750.099999999969</v>
      </c>
      <c r="I43" s="141">
        <v>233998.95655420501</v>
      </c>
      <c r="J43" s="229">
        <f t="shared" si="3"/>
        <v>102.20891868841339</v>
      </c>
    </row>
    <row r="44" spans="1:10" x14ac:dyDescent="0.2">
      <c r="A44" s="45" t="s">
        <v>55</v>
      </c>
      <c r="B44" s="228" t="s">
        <v>254</v>
      </c>
      <c r="C44" s="226" t="s">
        <v>255</v>
      </c>
      <c r="D44" s="46">
        <v>23843.509999999987</v>
      </c>
      <c r="E44" s="141">
        <v>60040.953341450098</v>
      </c>
      <c r="F44" s="46">
        <v>23776.199999999964</v>
      </c>
      <c r="G44" s="141">
        <v>57697.380247032801</v>
      </c>
      <c r="H44" s="46">
        <v>23321.319999999982</v>
      </c>
      <c r="I44" s="141">
        <v>65302.044603371804</v>
      </c>
      <c r="J44" s="229">
        <f t="shared" si="3"/>
        <v>98.086826322120515</v>
      </c>
    </row>
    <row r="45" spans="1:10" x14ac:dyDescent="0.2">
      <c r="A45" s="45" t="s">
        <v>56</v>
      </c>
      <c r="B45" s="228" t="s">
        <v>256</v>
      </c>
      <c r="C45" s="226" t="s">
        <v>257</v>
      </c>
      <c r="D45" s="46">
        <v>5307.590000000002</v>
      </c>
      <c r="E45" s="141">
        <v>47099.4362053394</v>
      </c>
      <c r="F45" s="46">
        <v>6427.0799999999908</v>
      </c>
      <c r="G45" s="141">
        <v>56285.700180279899</v>
      </c>
      <c r="H45" s="46">
        <v>6341.4200000000028</v>
      </c>
      <c r="I45" s="141">
        <v>53901.597024016301</v>
      </c>
      <c r="J45" s="229">
        <f t="shared" si="3"/>
        <v>98.667201901952552</v>
      </c>
    </row>
    <row r="46" spans="1:10" x14ac:dyDescent="0.2">
      <c r="A46" s="45" t="s">
        <v>57</v>
      </c>
      <c r="B46" s="228" t="s">
        <v>258</v>
      </c>
      <c r="C46" s="226" t="s">
        <v>259</v>
      </c>
      <c r="D46" s="46">
        <v>101.9</v>
      </c>
      <c r="E46" s="141">
        <v>503.87656393979699</v>
      </c>
      <c r="F46" s="46">
        <v>134.49999999999994</v>
      </c>
      <c r="G46" s="141">
        <v>843.12990825688098</v>
      </c>
      <c r="H46" s="46">
        <v>342.20999999999981</v>
      </c>
      <c r="I46" s="141">
        <v>1277.6184632367899</v>
      </c>
      <c r="J46" s="229">
        <f t="shared" si="3"/>
        <v>254.43122676579924</v>
      </c>
    </row>
    <row r="47" spans="1:10" x14ac:dyDescent="0.2">
      <c r="A47" s="45" t="s">
        <v>58</v>
      </c>
      <c r="B47" s="228" t="s">
        <v>260</v>
      </c>
      <c r="C47" s="226" t="s">
        <v>261</v>
      </c>
      <c r="D47" s="46">
        <v>64371.21999999979</v>
      </c>
      <c r="E47" s="141">
        <v>127645.91145958399</v>
      </c>
      <c r="F47" s="46">
        <v>56168.230000000032</v>
      </c>
      <c r="G47" s="141">
        <v>104822.09927379699</v>
      </c>
      <c r="H47" s="46">
        <v>53781.589999999887</v>
      </c>
      <c r="I47" s="141">
        <v>115125.18228340401</v>
      </c>
      <c r="J47" s="229">
        <f t="shared" si="3"/>
        <v>95.750907586014108</v>
      </c>
    </row>
    <row r="48" spans="1:10" x14ac:dyDescent="0.2">
      <c r="A48" s="45" t="s">
        <v>59</v>
      </c>
      <c r="B48" s="228" t="s">
        <v>262</v>
      </c>
      <c r="C48" s="226" t="s">
        <v>263</v>
      </c>
      <c r="D48" s="46">
        <v>6896.5799999999954</v>
      </c>
      <c r="E48" s="141">
        <v>128836.435969479</v>
      </c>
      <c r="F48" s="46">
        <v>8006.3100000000068</v>
      </c>
      <c r="G48" s="141">
        <v>161499.73367627099</v>
      </c>
      <c r="H48" s="46">
        <v>11785.309999999994</v>
      </c>
      <c r="I48" s="141">
        <v>242552.81963932401</v>
      </c>
      <c r="J48" s="229">
        <f t="shared" si="3"/>
        <v>147.20027078641701</v>
      </c>
    </row>
    <row r="49" spans="1:10" x14ac:dyDescent="0.2">
      <c r="A49" s="45" t="s">
        <v>60</v>
      </c>
      <c r="B49" s="228" t="s">
        <v>264</v>
      </c>
      <c r="C49" s="226" t="s">
        <v>265</v>
      </c>
      <c r="D49" s="46">
        <v>38734.640000000029</v>
      </c>
      <c r="E49" s="141">
        <v>122772.66891212</v>
      </c>
      <c r="F49" s="46">
        <v>36812.120000000024</v>
      </c>
      <c r="G49" s="141">
        <v>129919.353792907</v>
      </c>
      <c r="H49" s="46">
        <v>33977.32999999998</v>
      </c>
      <c r="I49" s="141">
        <v>111037.565173426</v>
      </c>
      <c r="J49" s="229">
        <f t="shared" si="3"/>
        <v>92.29930251232463</v>
      </c>
    </row>
    <row r="50" spans="1:10" x14ac:dyDescent="0.2">
      <c r="A50" s="45" t="s">
        <v>61</v>
      </c>
      <c r="B50" s="228" t="s">
        <v>266</v>
      </c>
      <c r="C50" s="226" t="s">
        <v>267</v>
      </c>
      <c r="D50" s="46">
        <v>4741.1699999999992</v>
      </c>
      <c r="E50" s="141">
        <v>15836.2636244269</v>
      </c>
      <c r="F50" s="46">
        <v>2588.3800000000006</v>
      </c>
      <c r="G50" s="141">
        <v>15847.608022382899</v>
      </c>
      <c r="H50" s="46">
        <v>2609.5900000000011</v>
      </c>
      <c r="I50" s="141">
        <v>11466.143686715301</v>
      </c>
      <c r="J50" s="229">
        <f t="shared" si="3"/>
        <v>100.81943145905936</v>
      </c>
    </row>
    <row r="51" spans="1:10" x14ac:dyDescent="0.2">
      <c r="A51" s="45" t="s">
        <v>62</v>
      </c>
      <c r="B51" s="228" t="s">
        <v>268</v>
      </c>
      <c r="C51" s="226" t="s">
        <v>269</v>
      </c>
      <c r="D51" s="46">
        <v>7136.82</v>
      </c>
      <c r="E51" s="141">
        <v>111003.92683517899</v>
      </c>
      <c r="F51" s="46">
        <v>6019.59</v>
      </c>
      <c r="G51" s="141">
        <v>111238.193267674</v>
      </c>
      <c r="H51" s="46">
        <v>3250.3300000000017</v>
      </c>
      <c r="I51" s="141">
        <v>61417.221714942803</v>
      </c>
      <c r="J51" s="229">
        <f t="shared" si="3"/>
        <v>53.995870150624903</v>
      </c>
    </row>
    <row r="52" spans="1:10" x14ac:dyDescent="0.2">
      <c r="A52" s="45" t="s">
        <v>63</v>
      </c>
      <c r="B52" s="228" t="s">
        <v>270</v>
      </c>
      <c r="C52" s="226" t="s">
        <v>271</v>
      </c>
      <c r="D52" s="46">
        <v>2531.4999999999995</v>
      </c>
      <c r="E52" s="141">
        <v>14010.313855493299</v>
      </c>
      <c r="F52" s="46">
        <v>3675.79</v>
      </c>
      <c r="G52" s="141">
        <v>18517.871284822999</v>
      </c>
      <c r="H52" s="46">
        <v>4528.4100000000008</v>
      </c>
      <c r="I52" s="141">
        <v>20637.965314466201</v>
      </c>
      <c r="J52" s="229">
        <f t="shared" si="3"/>
        <v>123.19555796168989</v>
      </c>
    </row>
    <row r="53" spans="1:10" x14ac:dyDescent="0.2">
      <c r="A53" s="45" t="s">
        <v>64</v>
      </c>
      <c r="B53" s="228" t="s">
        <v>272</v>
      </c>
      <c r="C53" s="226" t="s">
        <v>273</v>
      </c>
      <c r="D53" s="46">
        <v>62281.349999999919</v>
      </c>
      <c r="E53" s="141">
        <v>1296140.44831723</v>
      </c>
      <c r="F53" s="46">
        <v>69758.150000000009</v>
      </c>
      <c r="G53" s="141">
        <v>1489692.7894412801</v>
      </c>
      <c r="H53" s="46">
        <v>72605.639999999752</v>
      </c>
      <c r="I53" s="141">
        <v>1703892.0896280101</v>
      </c>
      <c r="J53" s="229">
        <f t="shared" si="3"/>
        <v>104.08194598050513</v>
      </c>
    </row>
    <row r="54" spans="1:10" x14ac:dyDescent="0.2">
      <c r="A54" s="45" t="s">
        <v>65</v>
      </c>
      <c r="B54" s="228" t="s">
        <v>274</v>
      </c>
      <c r="C54" s="226" t="s">
        <v>275</v>
      </c>
      <c r="D54" s="46">
        <v>24509.829999999998</v>
      </c>
      <c r="E54" s="141">
        <v>111601.271220735</v>
      </c>
      <c r="F54" s="46">
        <v>25185.209999999981</v>
      </c>
      <c r="G54" s="141">
        <v>107912.13865595299</v>
      </c>
      <c r="H54" s="46">
        <v>19168.639999999945</v>
      </c>
      <c r="I54" s="141">
        <v>91894.689895122501</v>
      </c>
      <c r="J54" s="229">
        <f t="shared" si="3"/>
        <v>76.110701479161619</v>
      </c>
    </row>
    <row r="55" spans="1:10" x14ac:dyDescent="0.2">
      <c r="A55" s="45" t="s">
        <v>66</v>
      </c>
      <c r="B55" s="228" t="s">
        <v>276</v>
      </c>
      <c r="C55" s="226" t="s">
        <v>277</v>
      </c>
      <c r="D55" s="46">
        <v>2410.2700000000018</v>
      </c>
      <c r="E55" s="141">
        <v>6730.5157203495201</v>
      </c>
      <c r="F55" s="46">
        <v>1933.1899999999996</v>
      </c>
      <c r="G55" s="141">
        <v>5248.9185056644601</v>
      </c>
      <c r="H55" s="46">
        <v>1572.38</v>
      </c>
      <c r="I55" s="141">
        <v>5778.8545941816001</v>
      </c>
      <c r="J55" s="229">
        <f t="shared" si="3"/>
        <v>81.33603008498909</v>
      </c>
    </row>
    <row r="56" spans="1:10" x14ac:dyDescent="0.2">
      <c r="A56" s="45" t="s">
        <v>67</v>
      </c>
      <c r="B56" s="228" t="s">
        <v>278</v>
      </c>
      <c r="C56" s="226" t="s">
        <v>279</v>
      </c>
      <c r="D56" s="46">
        <v>22968.43999999994</v>
      </c>
      <c r="E56" s="141">
        <v>68469.462695808004</v>
      </c>
      <c r="F56" s="46">
        <v>15773.62999999999</v>
      </c>
      <c r="G56" s="141">
        <v>57808.4002753159</v>
      </c>
      <c r="H56" s="46">
        <v>9761.1899999999932</v>
      </c>
      <c r="I56" s="141">
        <v>33988.064152457897</v>
      </c>
      <c r="J56" s="229">
        <f t="shared" si="3"/>
        <v>61.882965430278247</v>
      </c>
    </row>
    <row r="57" spans="1:10" x14ac:dyDescent="0.2">
      <c r="A57" s="45" t="s">
        <v>68</v>
      </c>
      <c r="B57" s="228" t="s">
        <v>280</v>
      </c>
      <c r="C57" s="226" t="s">
        <v>281</v>
      </c>
      <c r="D57" s="46">
        <v>612260.41999999899</v>
      </c>
      <c r="E57" s="141">
        <v>1180222.6763719199</v>
      </c>
      <c r="F57" s="46">
        <v>551213.48000000045</v>
      </c>
      <c r="G57" s="141">
        <v>1125325.22532022</v>
      </c>
      <c r="H57" s="46">
        <v>416103.05000000098</v>
      </c>
      <c r="I57" s="141">
        <v>998512.72052381001</v>
      </c>
      <c r="J57" s="229">
        <f t="shared" si="3"/>
        <v>75.488547558742695</v>
      </c>
    </row>
    <row r="58" spans="1:10" x14ac:dyDescent="0.2">
      <c r="A58" s="45" t="s">
        <v>69</v>
      </c>
      <c r="B58" s="228" t="s">
        <v>282</v>
      </c>
      <c r="C58" s="226" t="s">
        <v>283</v>
      </c>
      <c r="D58" s="46">
        <v>28981.990000000009</v>
      </c>
      <c r="E58" s="141">
        <v>170712.307602949</v>
      </c>
      <c r="F58" s="46">
        <v>36793.480000000047</v>
      </c>
      <c r="G58" s="141">
        <v>230046.554757898</v>
      </c>
      <c r="H58" s="46">
        <v>42771.910000000084</v>
      </c>
      <c r="I58" s="141">
        <v>262454.67351703101</v>
      </c>
      <c r="J58" s="229">
        <f t="shared" si="3"/>
        <v>116.24861252591501</v>
      </c>
    </row>
    <row r="59" spans="1:10" x14ac:dyDescent="0.2">
      <c r="A59" s="45" t="s">
        <v>70</v>
      </c>
      <c r="B59" s="228" t="s">
        <v>284</v>
      </c>
      <c r="C59" s="226" t="s">
        <v>285</v>
      </c>
      <c r="D59" s="46">
        <v>28471.900000000012</v>
      </c>
      <c r="E59" s="141">
        <v>83204.352495066094</v>
      </c>
      <c r="F59" s="46">
        <v>26570.480000000032</v>
      </c>
      <c r="G59" s="141">
        <v>82115.5310969782</v>
      </c>
      <c r="H59" s="46">
        <v>23882.490000000016</v>
      </c>
      <c r="I59" s="141">
        <v>76326.536526563199</v>
      </c>
      <c r="J59" s="229">
        <f t="shared" si="3"/>
        <v>89.88354745567257</v>
      </c>
    </row>
    <row r="60" spans="1:10" x14ac:dyDescent="0.2">
      <c r="A60" s="45" t="s">
        <v>71</v>
      </c>
      <c r="B60" s="228" t="s">
        <v>286</v>
      </c>
      <c r="C60" s="226" t="s">
        <v>287</v>
      </c>
      <c r="D60" s="46">
        <v>12206.600000000008</v>
      </c>
      <c r="E60" s="141">
        <v>25949.1391435357</v>
      </c>
      <c r="F60" s="46">
        <v>9310.1200000000026</v>
      </c>
      <c r="G60" s="141">
        <v>19811.074951182702</v>
      </c>
      <c r="H60" s="46">
        <v>6807.699999999998</v>
      </c>
      <c r="I60" s="141">
        <v>15676.818424057899</v>
      </c>
      <c r="J60" s="229">
        <f t="shared" si="3"/>
        <v>73.121506489712232</v>
      </c>
    </row>
    <row r="61" spans="1:10" x14ac:dyDescent="0.2">
      <c r="A61" s="45" t="s">
        <v>72</v>
      </c>
      <c r="B61" s="228" t="s">
        <v>288</v>
      </c>
      <c r="C61" s="226" t="s">
        <v>289</v>
      </c>
      <c r="D61" s="46">
        <v>29820.080000000005</v>
      </c>
      <c r="E61" s="141">
        <v>75909.566855259705</v>
      </c>
      <c r="F61" s="46">
        <v>25532.369999999995</v>
      </c>
      <c r="G61" s="141">
        <v>79203.984883843499</v>
      </c>
      <c r="H61" s="46">
        <v>29714.180000000004</v>
      </c>
      <c r="I61" s="141">
        <v>92197.683929711304</v>
      </c>
      <c r="J61" s="229">
        <f t="shared" si="3"/>
        <v>116.37846388721458</v>
      </c>
    </row>
    <row r="62" spans="1:10" x14ac:dyDescent="0.2">
      <c r="A62" s="45" t="s">
        <v>73</v>
      </c>
      <c r="B62" s="228" t="s">
        <v>290</v>
      </c>
      <c r="C62" s="226" t="s">
        <v>291</v>
      </c>
      <c r="D62" s="46">
        <v>373.77999999999992</v>
      </c>
      <c r="E62" s="141">
        <v>1880.39884183858</v>
      </c>
      <c r="F62" s="46">
        <v>290.95000000000016</v>
      </c>
      <c r="G62" s="141">
        <v>1166.7068130299699</v>
      </c>
      <c r="H62" s="46">
        <v>257.89</v>
      </c>
      <c r="I62" s="141">
        <v>1244.6206299038599</v>
      </c>
      <c r="J62" s="229">
        <f t="shared" si="3"/>
        <v>88.637222890530964</v>
      </c>
    </row>
    <row r="63" spans="1:10" x14ac:dyDescent="0.2">
      <c r="A63" s="45" t="s">
        <v>74</v>
      </c>
      <c r="B63" s="228" t="s">
        <v>292</v>
      </c>
      <c r="C63" s="226" t="s">
        <v>293</v>
      </c>
      <c r="D63" s="46">
        <v>23354.870000000024</v>
      </c>
      <c r="E63" s="141">
        <v>589008.52906672796</v>
      </c>
      <c r="F63" s="46">
        <v>29922.130000000005</v>
      </c>
      <c r="G63" s="141">
        <v>759044.56049442501</v>
      </c>
      <c r="H63" s="46">
        <v>30633.10999999991</v>
      </c>
      <c r="I63" s="141">
        <v>862313.68856839905</v>
      </c>
      <c r="J63" s="229">
        <f t="shared" si="3"/>
        <v>102.37610089923379</v>
      </c>
    </row>
    <row r="64" spans="1:10" x14ac:dyDescent="0.2">
      <c r="A64" s="186" t="s">
        <v>75</v>
      </c>
      <c r="B64" s="228" t="s">
        <v>294</v>
      </c>
      <c r="C64" s="226" t="s">
        <v>295</v>
      </c>
      <c r="D64" s="46">
        <v>2781.3500000000004</v>
      </c>
      <c r="E64" s="141">
        <v>61504.211944020397</v>
      </c>
      <c r="F64" s="46">
        <v>2600.7999999999997</v>
      </c>
      <c r="G64" s="141">
        <v>66904.593941819097</v>
      </c>
      <c r="H64" s="46">
        <v>4889.3300000000008</v>
      </c>
      <c r="I64" s="141">
        <v>126610.569214805</v>
      </c>
      <c r="J64" s="229">
        <f t="shared" si="3"/>
        <v>187.99330975084592</v>
      </c>
    </row>
    <row r="65" spans="1:10" ht="13.5" thickBot="1" x14ac:dyDescent="0.25">
      <c r="A65" s="319" t="s">
        <v>76</v>
      </c>
      <c r="B65" s="231"/>
      <c r="C65" s="111"/>
      <c r="D65" s="232">
        <v>36631.430000000008</v>
      </c>
      <c r="E65" s="233">
        <v>151799.33709065628</v>
      </c>
      <c r="F65" s="232">
        <v>25920.98</v>
      </c>
      <c r="G65" s="233">
        <v>121306.76422246709</v>
      </c>
      <c r="H65" s="232">
        <v>19737.159999999982</v>
      </c>
      <c r="I65" s="233">
        <v>81345.020038203831</v>
      </c>
      <c r="J65" s="229">
        <f t="shared" si="3"/>
        <v>76.143571732241526</v>
      </c>
    </row>
    <row r="66" spans="1:10" ht="13.5" thickBot="1" x14ac:dyDescent="0.25">
      <c r="A66" s="48" t="s">
        <v>77</v>
      </c>
      <c r="B66" s="234"/>
      <c r="C66" s="221"/>
      <c r="D66" s="49">
        <f>SUM(D67:D75)</f>
        <v>671449.1100000008</v>
      </c>
      <c r="E66" s="222">
        <f>SUM(E67:E75)</f>
        <v>5271569.3810528759</v>
      </c>
      <c r="F66" s="49">
        <f>SUM(F67:F74)</f>
        <v>655758.01000000024</v>
      </c>
      <c r="G66" s="223">
        <f>SUM(G67:G75)</f>
        <v>5610132.1664351132</v>
      </c>
      <c r="H66" s="49">
        <f>SUM(H67:H74)</f>
        <v>698905.21000000136</v>
      </c>
      <c r="I66" s="223">
        <f>SUM(I67:I75)</f>
        <v>6747161.7821987243</v>
      </c>
      <c r="J66" s="183">
        <f t="shared" si="3"/>
        <v>106.57974425657433</v>
      </c>
    </row>
    <row r="67" spans="1:10" x14ac:dyDescent="0.2">
      <c r="A67" s="45" t="s">
        <v>78</v>
      </c>
      <c r="B67" s="228" t="s">
        <v>296</v>
      </c>
      <c r="C67" s="226" t="s">
        <v>297</v>
      </c>
      <c r="D67" s="46">
        <v>166583.54999999973</v>
      </c>
      <c r="E67" s="141">
        <v>1910658.7063546099</v>
      </c>
      <c r="F67" s="46">
        <v>149269.43000000008</v>
      </c>
      <c r="G67" s="141">
        <v>1906829.5813986801</v>
      </c>
      <c r="H67" s="46">
        <v>153811.09000000029</v>
      </c>
      <c r="I67" s="141">
        <v>2091336.3891658101</v>
      </c>
      <c r="J67" s="229">
        <f>(H67/F67)*100</f>
        <v>103.04259217711235</v>
      </c>
    </row>
    <row r="68" spans="1:10" x14ac:dyDescent="0.2">
      <c r="A68" s="45" t="s">
        <v>79</v>
      </c>
      <c r="B68" s="228" t="s">
        <v>298</v>
      </c>
      <c r="C68" s="226" t="s">
        <v>299</v>
      </c>
      <c r="D68" s="46">
        <v>145587.94000000029</v>
      </c>
      <c r="E68" s="141">
        <v>1660719.32623592</v>
      </c>
      <c r="F68" s="46">
        <v>167454.67999999996</v>
      </c>
      <c r="G68" s="141">
        <v>1884514.92822172</v>
      </c>
      <c r="H68" s="46">
        <v>267259.83000000101</v>
      </c>
      <c r="I68" s="141">
        <v>2899409.1244044499</v>
      </c>
      <c r="J68" s="229">
        <f t="shared" ref="J68:J74" si="4">(H68/F68)*100</f>
        <v>159.60129033121143</v>
      </c>
    </row>
    <row r="69" spans="1:10" x14ac:dyDescent="0.2">
      <c r="A69" s="45" t="s">
        <v>80</v>
      </c>
      <c r="B69" s="228" t="s">
        <v>300</v>
      </c>
      <c r="C69" s="226" t="s">
        <v>301</v>
      </c>
      <c r="D69" s="46">
        <v>77919.810000000114</v>
      </c>
      <c r="E69" s="141">
        <v>191965.761605623</v>
      </c>
      <c r="F69" s="46">
        <v>76769.489999999991</v>
      </c>
      <c r="G69" s="141">
        <v>201082.63943762501</v>
      </c>
      <c r="H69" s="46">
        <v>65639.350000000049</v>
      </c>
      <c r="I69" s="141">
        <v>190336.902509529</v>
      </c>
      <c r="J69" s="229">
        <f t="shared" si="4"/>
        <v>85.501870599895952</v>
      </c>
    </row>
    <row r="70" spans="1:10" x14ac:dyDescent="0.2">
      <c r="A70" s="45" t="s">
        <v>81</v>
      </c>
      <c r="B70" s="228" t="s">
        <v>302</v>
      </c>
      <c r="C70" s="226" t="s">
        <v>303</v>
      </c>
      <c r="D70" s="46">
        <v>168393.00000000032</v>
      </c>
      <c r="E70" s="141">
        <v>677685.107994608</v>
      </c>
      <c r="F70" s="46">
        <v>148778.04000000012</v>
      </c>
      <c r="G70" s="141">
        <v>590525.65726522403</v>
      </c>
      <c r="H70" s="46">
        <v>98591.950000000084</v>
      </c>
      <c r="I70" s="141">
        <v>442603.73753134802</v>
      </c>
      <c r="J70" s="229">
        <f t="shared" si="4"/>
        <v>66.267810760243918</v>
      </c>
    </row>
    <row r="71" spans="1:10" x14ac:dyDescent="0.2">
      <c r="A71" s="45" t="s">
        <v>82</v>
      </c>
      <c r="B71" s="228" t="s">
        <v>304</v>
      </c>
      <c r="C71" s="226" t="s">
        <v>305</v>
      </c>
      <c r="D71" s="46">
        <v>2363.2699999999991</v>
      </c>
      <c r="E71" s="141">
        <v>6168.0382364083998</v>
      </c>
      <c r="F71" s="46">
        <v>2395.5000000000005</v>
      </c>
      <c r="G71" s="141">
        <v>7658.9687275114902</v>
      </c>
      <c r="H71" s="46">
        <v>1573.2499999999998</v>
      </c>
      <c r="I71" s="141">
        <v>5994.6730451637304</v>
      </c>
      <c r="J71" s="229">
        <f t="shared" si="4"/>
        <v>65.67522437904401</v>
      </c>
    </row>
    <row r="72" spans="1:10" x14ac:dyDescent="0.2">
      <c r="A72" s="45" t="s">
        <v>83</v>
      </c>
      <c r="B72" s="228" t="s">
        <v>306</v>
      </c>
      <c r="C72" s="226" t="s">
        <v>307</v>
      </c>
      <c r="D72" s="46">
        <v>10178.700000000004</v>
      </c>
      <c r="E72" s="141">
        <v>42463.0719375263</v>
      </c>
      <c r="F72" s="46">
        <v>5190.1000000000013</v>
      </c>
      <c r="G72" s="141">
        <v>22308.080669054001</v>
      </c>
      <c r="H72" s="46">
        <v>4779.5999999999976</v>
      </c>
      <c r="I72" s="141">
        <v>22922.724111665699</v>
      </c>
      <c r="J72" s="229">
        <f t="shared" si="4"/>
        <v>92.090711161634587</v>
      </c>
    </row>
    <row r="73" spans="1:10" x14ac:dyDescent="0.2">
      <c r="A73" s="45" t="s">
        <v>84</v>
      </c>
      <c r="B73" s="228" t="s">
        <v>308</v>
      </c>
      <c r="C73" s="226" t="s">
        <v>309</v>
      </c>
      <c r="D73" s="46">
        <v>93972.090000000462</v>
      </c>
      <c r="E73" s="141">
        <v>756001.597060228</v>
      </c>
      <c r="F73" s="46">
        <v>99799.420000000187</v>
      </c>
      <c r="G73" s="141">
        <v>974619.845425818</v>
      </c>
      <c r="H73" s="46">
        <v>102822.58999999981</v>
      </c>
      <c r="I73" s="141">
        <v>1075133.9118909</v>
      </c>
      <c r="J73" s="229">
        <f t="shared" si="4"/>
        <v>103.02924606175029</v>
      </c>
    </row>
    <row r="74" spans="1:10" x14ac:dyDescent="0.2">
      <c r="A74" s="186" t="s">
        <v>85</v>
      </c>
      <c r="B74" s="228" t="s">
        <v>310</v>
      </c>
      <c r="C74" s="226" t="s">
        <v>311</v>
      </c>
      <c r="D74" s="46">
        <v>6316.6500000000015</v>
      </c>
      <c r="E74" s="141">
        <v>24096.527627952801</v>
      </c>
      <c r="F74" s="46">
        <v>6101.350000000014</v>
      </c>
      <c r="G74" s="141">
        <v>22592.465289480799</v>
      </c>
      <c r="H74" s="46">
        <v>4427.5499999999956</v>
      </c>
      <c r="I74" s="141">
        <v>19424.319539857301</v>
      </c>
      <c r="J74" s="229">
        <f t="shared" si="4"/>
        <v>72.566727035819696</v>
      </c>
    </row>
    <row r="75" spans="1:10" ht="13.5" thickBot="1" x14ac:dyDescent="0.25">
      <c r="A75" s="235" t="s">
        <v>142</v>
      </c>
      <c r="B75" s="236"/>
      <c r="C75" s="111"/>
      <c r="D75" s="46">
        <v>134.10000000000002</v>
      </c>
      <c r="E75" s="233">
        <v>1811.2439999999999</v>
      </c>
      <c r="F75" s="232"/>
      <c r="G75" s="233"/>
      <c r="H75" s="232"/>
      <c r="I75" s="233"/>
      <c r="J75" s="229"/>
    </row>
    <row r="76" spans="1:10" ht="13.5" thickBot="1" x14ac:dyDescent="0.25">
      <c r="A76" s="48" t="s">
        <v>86</v>
      </c>
      <c r="B76" s="234"/>
      <c r="C76" s="221"/>
      <c r="D76" s="49">
        <f t="shared" ref="D76:I76" si="5">SUM(D77:D84)</f>
        <v>275276.74999999988</v>
      </c>
      <c r="E76" s="222">
        <f t="shared" si="5"/>
        <v>1041813.8926248143</v>
      </c>
      <c r="F76" s="49">
        <f t="shared" si="5"/>
        <v>314896.87000000034</v>
      </c>
      <c r="G76" s="223">
        <f t="shared" si="5"/>
        <v>1235360.7288715011</v>
      </c>
      <c r="H76" s="49">
        <f t="shared" si="5"/>
        <v>387644.05000000005</v>
      </c>
      <c r="I76" s="223">
        <f t="shared" si="5"/>
        <v>1679816.0080666854</v>
      </c>
      <c r="J76" s="183">
        <f t="shared" ref="J76:J131" si="6">(H76/F76)*100</f>
        <v>123.10190634794166</v>
      </c>
    </row>
    <row r="77" spans="1:10" x14ac:dyDescent="0.2">
      <c r="A77" s="45" t="s">
        <v>87</v>
      </c>
      <c r="B77" s="228" t="s">
        <v>312</v>
      </c>
      <c r="C77" s="226" t="s">
        <v>313</v>
      </c>
      <c r="D77" s="44">
        <v>241.1</v>
      </c>
      <c r="E77" s="237">
        <v>1537.4693303899901</v>
      </c>
      <c r="F77" s="44">
        <v>325.3</v>
      </c>
      <c r="G77" s="237">
        <v>1451.78611055276</v>
      </c>
      <c r="H77" s="46">
        <v>289.92999999999995</v>
      </c>
      <c r="I77" s="141">
        <v>923.19223763336595</v>
      </c>
      <c r="J77" s="229">
        <f t="shared" si="6"/>
        <v>89.126959729480461</v>
      </c>
    </row>
    <row r="78" spans="1:10" x14ac:dyDescent="0.2">
      <c r="A78" s="43" t="s">
        <v>88</v>
      </c>
      <c r="B78" s="228" t="s">
        <v>314</v>
      </c>
      <c r="C78" s="226" t="s">
        <v>315</v>
      </c>
      <c r="D78" s="46">
        <v>7006.9800000000059</v>
      </c>
      <c r="E78" s="141">
        <v>12572.3534295797</v>
      </c>
      <c r="F78" s="46">
        <v>7761.0800000000045</v>
      </c>
      <c r="G78" s="141">
        <v>13307.9743624245</v>
      </c>
      <c r="H78" s="46">
        <v>5990.2299999999977</v>
      </c>
      <c r="I78" s="141">
        <v>10606.839099914099</v>
      </c>
      <c r="J78" s="229">
        <f t="shared" si="6"/>
        <v>77.182943610940669</v>
      </c>
    </row>
    <row r="79" spans="1:10" x14ac:dyDescent="0.2">
      <c r="A79" s="45" t="s">
        <v>89</v>
      </c>
      <c r="B79" s="228" t="s">
        <v>316</v>
      </c>
      <c r="C79" s="226" t="s">
        <v>317</v>
      </c>
      <c r="D79" s="46">
        <v>10305.319999999998</v>
      </c>
      <c r="E79" s="141">
        <v>26211.563347217601</v>
      </c>
      <c r="F79" s="46">
        <v>10684.630000000001</v>
      </c>
      <c r="G79" s="141">
        <v>28083.9882125808</v>
      </c>
      <c r="H79" s="46">
        <v>10526.180000000008</v>
      </c>
      <c r="I79" s="141">
        <v>33060.936209701998</v>
      </c>
      <c r="J79" s="229">
        <f t="shared" si="6"/>
        <v>98.517028666411534</v>
      </c>
    </row>
    <row r="80" spans="1:10" x14ac:dyDescent="0.2">
      <c r="A80" s="45" t="s">
        <v>90</v>
      </c>
      <c r="B80" s="228" t="s">
        <v>318</v>
      </c>
      <c r="C80" s="226" t="s">
        <v>319</v>
      </c>
      <c r="D80" s="46">
        <v>68974.489999999903</v>
      </c>
      <c r="E80" s="141">
        <v>306619.81585454999</v>
      </c>
      <c r="F80" s="46">
        <v>79198.570000000051</v>
      </c>
      <c r="G80" s="141">
        <v>372769.64975067502</v>
      </c>
      <c r="H80" s="46">
        <v>93041.910000000149</v>
      </c>
      <c r="I80" s="141">
        <v>478778.96044931799</v>
      </c>
      <c r="J80" s="229">
        <f t="shared" si="6"/>
        <v>117.47928024458029</v>
      </c>
    </row>
    <row r="81" spans="1:10" x14ac:dyDescent="0.2">
      <c r="A81" s="45" t="s">
        <v>91</v>
      </c>
      <c r="B81" s="228" t="s">
        <v>320</v>
      </c>
      <c r="C81" s="226" t="s">
        <v>321</v>
      </c>
      <c r="D81" s="46">
        <v>32614.699999999968</v>
      </c>
      <c r="E81" s="141">
        <v>174854.74090133901</v>
      </c>
      <c r="F81" s="46">
        <v>20503.099999999999</v>
      </c>
      <c r="G81" s="141">
        <v>145169.181103184</v>
      </c>
      <c r="H81" s="46">
        <v>17469.819999999985</v>
      </c>
      <c r="I81" s="141">
        <v>140675.16228479601</v>
      </c>
      <c r="J81" s="229">
        <f t="shared" si="6"/>
        <v>85.205749374484768</v>
      </c>
    </row>
    <row r="82" spans="1:10" x14ac:dyDescent="0.2">
      <c r="A82" s="45" t="s">
        <v>92</v>
      </c>
      <c r="B82" s="228" t="s">
        <v>322</v>
      </c>
      <c r="C82" s="226" t="s">
        <v>323</v>
      </c>
      <c r="D82" s="46">
        <v>47748.34</v>
      </c>
      <c r="E82" s="141">
        <v>210430.264114224</v>
      </c>
      <c r="F82" s="46">
        <v>64821.900000000016</v>
      </c>
      <c r="G82" s="141">
        <v>312627.45543365797</v>
      </c>
      <c r="H82" s="46">
        <v>114037.0300000001</v>
      </c>
      <c r="I82" s="141">
        <v>550683.20733587397</v>
      </c>
      <c r="J82" s="229">
        <f t="shared" si="6"/>
        <v>175.92361532136528</v>
      </c>
    </row>
    <row r="83" spans="1:10" x14ac:dyDescent="0.2">
      <c r="A83" s="186" t="s">
        <v>93</v>
      </c>
      <c r="B83" s="228" t="s">
        <v>324</v>
      </c>
      <c r="C83" s="226" t="s">
        <v>325</v>
      </c>
      <c r="D83" s="46">
        <v>108385.82</v>
      </c>
      <c r="E83" s="141">
        <v>309587.68564751401</v>
      </c>
      <c r="F83" s="46">
        <v>131565.19000000026</v>
      </c>
      <c r="G83" s="141">
        <v>361950.69389842602</v>
      </c>
      <c r="H83" s="46">
        <v>146281.94999999981</v>
      </c>
      <c r="I83" s="141">
        <v>465087.71044944797</v>
      </c>
      <c r="J83" s="229">
        <f t="shared" si="6"/>
        <v>111.185907153708</v>
      </c>
    </row>
    <row r="84" spans="1:10" ht="15.75" thickBot="1" x14ac:dyDescent="0.3">
      <c r="A84" s="319" t="s">
        <v>94</v>
      </c>
      <c r="B84" s="238"/>
      <c r="C84" s="239"/>
      <c r="D84" s="232"/>
      <c r="E84" s="233"/>
      <c r="F84" s="232">
        <v>37.1</v>
      </c>
      <c r="G84" s="233"/>
      <c r="H84" s="46">
        <v>7</v>
      </c>
      <c r="I84" s="141"/>
      <c r="J84" s="229">
        <f t="shared" si="6"/>
        <v>18.867924528301884</v>
      </c>
    </row>
    <row r="85" spans="1:10" ht="13.5" thickBot="1" x14ac:dyDescent="0.25">
      <c r="A85" s="48" t="s">
        <v>95</v>
      </c>
      <c r="B85" s="234"/>
      <c r="C85" s="221"/>
      <c r="D85" s="49">
        <f t="shared" ref="D85:I85" si="7">SUM(D86:D93)</f>
        <v>48977262.170000002</v>
      </c>
      <c r="E85" s="222">
        <f t="shared" si="7"/>
        <v>32758579.235491607</v>
      </c>
      <c r="F85" s="49">
        <f t="shared" si="7"/>
        <v>36365716.609999999</v>
      </c>
      <c r="G85" s="223">
        <f t="shared" si="7"/>
        <v>26082547.810770206</v>
      </c>
      <c r="H85" s="49">
        <f t="shared" si="7"/>
        <v>33339664.350000001</v>
      </c>
      <c r="I85" s="223">
        <f t="shared" si="7"/>
        <v>25260547.031595249</v>
      </c>
      <c r="J85" s="183">
        <f t="shared" si="6"/>
        <v>91.678832312167657</v>
      </c>
    </row>
    <row r="86" spans="1:10" x14ac:dyDescent="0.2">
      <c r="A86" s="43" t="s">
        <v>96</v>
      </c>
      <c r="B86" s="228" t="s">
        <v>326</v>
      </c>
      <c r="C86" s="226" t="s">
        <v>327</v>
      </c>
      <c r="D86" s="46">
        <v>1930.3999999999985</v>
      </c>
      <c r="E86" s="141">
        <v>4119.0990772000896</v>
      </c>
      <c r="F86" s="46">
        <v>7223.2499999999991</v>
      </c>
      <c r="G86" s="141">
        <v>18250.263449999999</v>
      </c>
      <c r="H86" s="46">
        <v>444.04999999999995</v>
      </c>
      <c r="I86" s="141">
        <v>274.27096672779697</v>
      </c>
      <c r="J86" s="229">
        <f t="shared" si="6"/>
        <v>6.1475097774547471</v>
      </c>
    </row>
    <row r="87" spans="1:10" x14ac:dyDescent="0.2">
      <c r="A87" s="45" t="s">
        <v>97</v>
      </c>
      <c r="B87" s="228" t="s">
        <v>328</v>
      </c>
      <c r="C87" s="226" t="s">
        <v>329</v>
      </c>
      <c r="D87" s="46">
        <v>13833322.379999999</v>
      </c>
      <c r="E87" s="141">
        <v>12672389.5067307</v>
      </c>
      <c r="F87" s="46">
        <v>12145020.189999998</v>
      </c>
      <c r="G87" s="141">
        <v>10707179.697181899</v>
      </c>
      <c r="H87" s="46">
        <v>7993006.8800000018</v>
      </c>
      <c r="I87" s="141">
        <v>7393283.6186627997</v>
      </c>
      <c r="J87" s="229">
        <f t="shared" si="6"/>
        <v>65.813039047735032</v>
      </c>
    </row>
    <row r="88" spans="1:10" x14ac:dyDescent="0.2">
      <c r="A88" s="45" t="s">
        <v>98</v>
      </c>
      <c r="B88" s="228" t="s">
        <v>330</v>
      </c>
      <c r="C88" s="226" t="s">
        <v>331</v>
      </c>
      <c r="D88" s="46">
        <v>17686.849999999999</v>
      </c>
      <c r="E88" s="141">
        <v>15958.244607406399</v>
      </c>
      <c r="F88" s="46">
        <v>9524.9</v>
      </c>
      <c r="G88" s="141">
        <v>10426.037660521801</v>
      </c>
      <c r="H88" s="46">
        <v>38706.549999999996</v>
      </c>
      <c r="I88" s="141">
        <v>19987.72554173</v>
      </c>
      <c r="J88" s="229">
        <f t="shared" si="6"/>
        <v>406.37224537790422</v>
      </c>
    </row>
    <row r="89" spans="1:10" x14ac:dyDescent="0.2">
      <c r="A89" s="45" t="s">
        <v>99</v>
      </c>
      <c r="B89" s="228" t="s">
        <v>332</v>
      </c>
      <c r="C89" s="226" t="s">
        <v>333</v>
      </c>
      <c r="D89" s="46">
        <v>1888389.4300000025</v>
      </c>
      <c r="E89" s="141">
        <v>877026.95156067703</v>
      </c>
      <c r="F89" s="46">
        <v>1099302.5299999998</v>
      </c>
      <c r="G89" s="141">
        <v>597470.42810810404</v>
      </c>
      <c r="H89" s="46">
        <v>991684.66000000108</v>
      </c>
      <c r="I89" s="141">
        <v>567694.88208899798</v>
      </c>
      <c r="J89" s="229">
        <f t="shared" si="6"/>
        <v>90.210350011657042</v>
      </c>
    </row>
    <row r="90" spans="1:10" x14ac:dyDescent="0.2">
      <c r="A90" s="45" t="s">
        <v>100</v>
      </c>
      <c r="B90" s="228" t="s">
        <v>334</v>
      </c>
      <c r="C90" s="226" t="s">
        <v>335</v>
      </c>
      <c r="D90" s="46">
        <v>29607.130000000016</v>
      </c>
      <c r="E90" s="141">
        <v>129417.572772485</v>
      </c>
      <c r="F90" s="46">
        <v>13035.949999999999</v>
      </c>
      <c r="G90" s="141">
        <v>60481.185704519397</v>
      </c>
      <c r="H90" s="46">
        <v>9025.010000000002</v>
      </c>
      <c r="I90" s="141">
        <v>49474.913861111003</v>
      </c>
      <c r="J90" s="229">
        <f t="shared" si="6"/>
        <v>69.231701563752566</v>
      </c>
    </row>
    <row r="91" spans="1:10" x14ac:dyDescent="0.2">
      <c r="A91" s="45" t="s">
        <v>101</v>
      </c>
      <c r="B91" s="228" t="s">
        <v>336</v>
      </c>
      <c r="C91" s="226" t="s">
        <v>337</v>
      </c>
      <c r="D91" s="46">
        <v>31525365.449999996</v>
      </c>
      <c r="E91" s="141">
        <v>18330900.0204149</v>
      </c>
      <c r="F91" s="46">
        <v>20111634.539999999</v>
      </c>
      <c r="G91" s="141">
        <v>13402749.6763494</v>
      </c>
      <c r="H91" s="46">
        <v>21306204.260000002</v>
      </c>
      <c r="I91" s="141">
        <v>15832195.178387901</v>
      </c>
      <c r="J91" s="229">
        <f t="shared" si="6"/>
        <v>105.93969484491241</v>
      </c>
    </row>
    <row r="92" spans="1:10" x14ac:dyDescent="0.2">
      <c r="A92" s="45" t="s">
        <v>102</v>
      </c>
      <c r="B92" s="228" t="s">
        <v>338</v>
      </c>
      <c r="C92" s="226" t="s">
        <v>339</v>
      </c>
      <c r="D92" s="46">
        <v>567828.65</v>
      </c>
      <c r="E92" s="141">
        <v>231552.806539335</v>
      </c>
      <c r="F92" s="46">
        <v>1741020.1500000001</v>
      </c>
      <c r="G92" s="141">
        <v>721171.30094999296</v>
      </c>
      <c r="H92" s="46">
        <v>1857427.7000000002</v>
      </c>
      <c r="I92" s="141">
        <v>814425.81668652105</v>
      </c>
      <c r="J92" s="229">
        <f t="shared" si="6"/>
        <v>106.68616902567155</v>
      </c>
    </row>
    <row r="93" spans="1:10" ht="13.5" thickBot="1" x14ac:dyDescent="0.25">
      <c r="A93" s="47" t="s">
        <v>103</v>
      </c>
      <c r="B93" s="228" t="s">
        <v>340</v>
      </c>
      <c r="C93" s="226" t="s">
        <v>341</v>
      </c>
      <c r="D93" s="46">
        <v>1113131.8800000001</v>
      </c>
      <c r="E93" s="141">
        <v>497215.03378890402</v>
      </c>
      <c r="F93" s="46">
        <v>1238955.1000000017</v>
      </c>
      <c r="G93" s="141">
        <v>564819.221365768</v>
      </c>
      <c r="H93" s="46">
        <v>1143165.2399999984</v>
      </c>
      <c r="I93" s="141">
        <v>583210.62539945799</v>
      </c>
      <c r="J93" s="229">
        <f t="shared" si="6"/>
        <v>92.268496251397394</v>
      </c>
    </row>
    <row r="94" spans="1:10" ht="13.5" thickBot="1" x14ac:dyDescent="0.25">
      <c r="A94" s="48" t="s">
        <v>104</v>
      </c>
      <c r="B94" s="234"/>
      <c r="C94" s="221"/>
      <c r="D94" s="49">
        <f t="shared" ref="D94:I94" si="8">SUM(D95:D103)</f>
        <v>1192659.8600000008</v>
      </c>
      <c r="E94" s="222">
        <f t="shared" si="8"/>
        <v>8439275.1515273955</v>
      </c>
      <c r="F94" s="49">
        <f t="shared" si="8"/>
        <v>952844.6800000004</v>
      </c>
      <c r="G94" s="223">
        <f t="shared" si="8"/>
        <v>7760835.826915673</v>
      </c>
      <c r="H94" s="49">
        <f t="shared" si="8"/>
        <v>966661.21999999986</v>
      </c>
      <c r="I94" s="223">
        <f t="shared" si="8"/>
        <v>8447325.7458395325</v>
      </c>
      <c r="J94" s="183">
        <f t="shared" si="6"/>
        <v>101.45003065977127</v>
      </c>
    </row>
    <row r="95" spans="1:10" x14ac:dyDescent="0.2">
      <c r="A95" s="43" t="s">
        <v>105</v>
      </c>
      <c r="B95" s="240" t="s">
        <v>342</v>
      </c>
      <c r="C95" s="241" t="s">
        <v>343</v>
      </c>
      <c r="D95" s="46">
        <v>3712.6100000000015</v>
      </c>
      <c r="E95" s="141">
        <v>160664.72974703999</v>
      </c>
      <c r="F95" s="46">
        <v>3935.1900000000046</v>
      </c>
      <c r="G95" s="141">
        <v>182956.527666423</v>
      </c>
      <c r="H95" s="46">
        <v>4040.2500000000032</v>
      </c>
      <c r="I95" s="141">
        <v>190273.443091489</v>
      </c>
      <c r="J95" s="229">
        <f t="shared" si="6"/>
        <v>102.66975673347407</v>
      </c>
    </row>
    <row r="96" spans="1:10" x14ac:dyDescent="0.2">
      <c r="A96" s="45" t="s">
        <v>106</v>
      </c>
      <c r="B96" s="228" t="s">
        <v>344</v>
      </c>
      <c r="C96" s="226" t="s">
        <v>345</v>
      </c>
      <c r="D96" s="46">
        <v>12580.090000000009</v>
      </c>
      <c r="E96" s="141">
        <v>696251.37078519096</v>
      </c>
      <c r="F96" s="46">
        <v>12155.420000000011</v>
      </c>
      <c r="G96" s="141">
        <v>684191.28444604902</v>
      </c>
      <c r="H96" s="46">
        <v>11847.410000000022</v>
      </c>
      <c r="I96" s="141">
        <v>682135.10292076296</v>
      </c>
      <c r="J96" s="229">
        <f t="shared" si="6"/>
        <v>97.466068634403513</v>
      </c>
    </row>
    <row r="97" spans="1:10" x14ac:dyDescent="0.2">
      <c r="A97" s="45" t="s">
        <v>107</v>
      </c>
      <c r="B97" s="228" t="s">
        <v>346</v>
      </c>
      <c r="C97" s="226" t="s">
        <v>347</v>
      </c>
      <c r="D97" s="46">
        <v>7233.2999999999984</v>
      </c>
      <c r="E97" s="141">
        <v>11774.9772153915</v>
      </c>
      <c r="F97" s="46">
        <v>7402.2499999999955</v>
      </c>
      <c r="G97" s="141">
        <v>14848.2598597948</v>
      </c>
      <c r="H97" s="46">
        <v>13814.850000000011</v>
      </c>
      <c r="I97" s="141">
        <v>27054.307724332299</v>
      </c>
      <c r="J97" s="229">
        <f t="shared" si="6"/>
        <v>186.63041642743786</v>
      </c>
    </row>
    <row r="98" spans="1:10" x14ac:dyDescent="0.2">
      <c r="A98" s="45" t="s">
        <v>108</v>
      </c>
      <c r="B98" s="228" t="s">
        <v>348</v>
      </c>
      <c r="C98" s="226" t="s">
        <v>349</v>
      </c>
      <c r="D98" s="46">
        <v>897471.7000000003</v>
      </c>
      <c r="E98" s="141">
        <v>3214189.99502711</v>
      </c>
      <c r="F98" s="46">
        <v>647924.42999999982</v>
      </c>
      <c r="G98" s="141">
        <v>2373277.2494340101</v>
      </c>
      <c r="H98" s="46">
        <v>674635.31999999983</v>
      </c>
      <c r="I98" s="141">
        <v>2546486.41476228</v>
      </c>
      <c r="J98" s="229">
        <f t="shared" si="6"/>
        <v>104.1225316970993</v>
      </c>
    </row>
    <row r="99" spans="1:10" x14ac:dyDescent="0.2">
      <c r="A99" s="45" t="s">
        <v>109</v>
      </c>
      <c r="B99" s="228" t="s">
        <v>350</v>
      </c>
      <c r="C99" s="226" t="s">
        <v>351</v>
      </c>
      <c r="D99" s="46">
        <v>4047.1</v>
      </c>
      <c r="E99" s="141">
        <v>37416.591160020602</v>
      </c>
      <c r="F99" s="46">
        <v>7763.0899999999992</v>
      </c>
      <c r="G99" s="141">
        <v>72902.615276305398</v>
      </c>
      <c r="H99" s="46">
        <v>7587.5000000000009</v>
      </c>
      <c r="I99" s="141">
        <v>72038.335318772704</v>
      </c>
      <c r="J99" s="229">
        <f t="shared" si="6"/>
        <v>97.738142930199217</v>
      </c>
    </row>
    <row r="100" spans="1:10" x14ac:dyDescent="0.2">
      <c r="A100" s="45" t="s">
        <v>110</v>
      </c>
      <c r="B100" s="228" t="s">
        <v>352</v>
      </c>
      <c r="C100" s="226" t="s">
        <v>353</v>
      </c>
      <c r="D100" s="46">
        <v>10731.429999999997</v>
      </c>
      <c r="E100" s="141">
        <v>72844.714603644694</v>
      </c>
      <c r="F100" s="46">
        <v>10308.299999999996</v>
      </c>
      <c r="G100" s="141">
        <v>78601.021424102306</v>
      </c>
      <c r="H100" s="46">
        <v>6584.37</v>
      </c>
      <c r="I100" s="141">
        <v>57556.815304989403</v>
      </c>
      <c r="J100" s="229">
        <f t="shared" si="6"/>
        <v>63.874450685370064</v>
      </c>
    </row>
    <row r="101" spans="1:10" x14ac:dyDescent="0.2">
      <c r="A101" s="45" t="s">
        <v>111</v>
      </c>
      <c r="B101" s="228" t="s">
        <v>354</v>
      </c>
      <c r="C101" s="226" t="s">
        <v>355</v>
      </c>
      <c r="D101" s="46">
        <v>253592.73000000068</v>
      </c>
      <c r="E101" s="141">
        <v>4223369.4319201102</v>
      </c>
      <c r="F101" s="46">
        <v>260680.54000000056</v>
      </c>
      <c r="G101" s="141">
        <v>4327993.2090464104</v>
      </c>
      <c r="H101" s="46">
        <v>245045.49999999997</v>
      </c>
      <c r="I101" s="141">
        <v>4833025.8907920001</v>
      </c>
      <c r="J101" s="229">
        <f t="shared" si="6"/>
        <v>94.002222030075373</v>
      </c>
    </row>
    <row r="102" spans="1:10" x14ac:dyDescent="0.2">
      <c r="A102" s="45" t="s">
        <v>112</v>
      </c>
      <c r="B102" s="228" t="s">
        <v>356</v>
      </c>
      <c r="C102" s="226" t="s">
        <v>357</v>
      </c>
      <c r="D102" s="46">
        <v>236.89999999999998</v>
      </c>
      <c r="E102" s="141">
        <v>4006.82450549451</v>
      </c>
      <c r="F102" s="46">
        <v>1109.1999999999998</v>
      </c>
      <c r="G102" s="141">
        <v>16175.687889579</v>
      </c>
      <c r="H102" s="46">
        <v>1369.2499999999998</v>
      </c>
      <c r="I102" s="141">
        <v>25952.0479265824</v>
      </c>
      <c r="J102" s="229">
        <f t="shared" si="6"/>
        <v>123.44482509917056</v>
      </c>
    </row>
    <row r="103" spans="1:10" ht="13.5" thickBot="1" x14ac:dyDescent="0.25">
      <c r="A103" s="319" t="s">
        <v>113</v>
      </c>
      <c r="B103" s="228" t="s">
        <v>358</v>
      </c>
      <c r="C103" s="226" t="s">
        <v>359</v>
      </c>
      <c r="D103" s="232">
        <v>3054</v>
      </c>
      <c r="E103" s="233">
        <v>18756.516563393699</v>
      </c>
      <c r="F103" s="232">
        <v>1566.2599999999995</v>
      </c>
      <c r="G103" s="233">
        <v>9889.9718729993892</v>
      </c>
      <c r="H103" s="46">
        <v>1736.77</v>
      </c>
      <c r="I103" s="141">
        <v>12803.387998324712</v>
      </c>
      <c r="J103" s="229">
        <f t="shared" si="6"/>
        <v>110.88644286389236</v>
      </c>
    </row>
    <row r="104" spans="1:10" ht="13.5" thickBot="1" x14ac:dyDescent="0.25">
      <c r="A104" s="48" t="s">
        <v>114</v>
      </c>
      <c r="B104" s="234"/>
      <c r="C104" s="221"/>
      <c r="D104" s="49">
        <f t="shared" ref="D104:I104" si="9">SUM(D105:D114)</f>
        <v>144067.99999999997</v>
      </c>
      <c r="E104" s="222">
        <f t="shared" si="9"/>
        <v>1629774.5008853504</v>
      </c>
      <c r="F104" s="49">
        <f t="shared" si="9"/>
        <v>108101.72</v>
      </c>
      <c r="G104" s="223">
        <f t="shared" si="9"/>
        <v>1379809.6714880567</v>
      </c>
      <c r="H104" s="49">
        <f t="shared" si="9"/>
        <v>112501.84999999999</v>
      </c>
      <c r="I104" s="223">
        <f t="shared" si="9"/>
        <v>1214655.7671211592</v>
      </c>
      <c r="J104" s="183">
        <f t="shared" si="6"/>
        <v>104.07036076761776</v>
      </c>
    </row>
    <row r="105" spans="1:10" x14ac:dyDescent="0.2">
      <c r="A105" s="43" t="s">
        <v>115</v>
      </c>
      <c r="B105" s="228" t="s">
        <v>360</v>
      </c>
      <c r="C105" s="226" t="s">
        <v>361</v>
      </c>
      <c r="D105" s="46">
        <v>14166.900000000001</v>
      </c>
      <c r="E105" s="141">
        <v>45725.748936276999</v>
      </c>
      <c r="F105" s="46">
        <v>8893.619999999999</v>
      </c>
      <c r="G105" s="141">
        <v>23305.866209751599</v>
      </c>
      <c r="H105" s="46">
        <v>19964.5</v>
      </c>
      <c r="I105" s="141">
        <v>22117.9429366736</v>
      </c>
      <c r="J105" s="229">
        <f t="shared" si="6"/>
        <v>224.48114491062134</v>
      </c>
    </row>
    <row r="106" spans="1:10" x14ac:dyDescent="0.2">
      <c r="A106" s="45" t="s">
        <v>116</v>
      </c>
      <c r="B106" s="228" t="s">
        <v>362</v>
      </c>
      <c r="C106" s="226" t="s">
        <v>363</v>
      </c>
      <c r="D106" s="46">
        <v>22395.739999999991</v>
      </c>
      <c r="E106" s="141">
        <v>249465.82714818799</v>
      </c>
      <c r="F106" s="46">
        <v>16519.000000000011</v>
      </c>
      <c r="G106" s="141">
        <v>219320.00133918301</v>
      </c>
      <c r="H106" s="46">
        <v>26050.349999999984</v>
      </c>
      <c r="I106" s="141">
        <v>269947.42054832901</v>
      </c>
      <c r="J106" s="229">
        <f t="shared" si="6"/>
        <v>157.69931593922132</v>
      </c>
    </row>
    <row r="107" spans="1:10" x14ac:dyDescent="0.2">
      <c r="A107" s="45" t="s">
        <v>117</v>
      </c>
      <c r="B107" s="228" t="s">
        <v>364</v>
      </c>
      <c r="C107" s="226" t="s">
        <v>365</v>
      </c>
      <c r="D107" s="46">
        <v>19238.150000000001</v>
      </c>
      <c r="E107" s="141">
        <v>178869.239417245</v>
      </c>
      <c r="F107" s="46">
        <v>13667.400000000001</v>
      </c>
      <c r="G107" s="141">
        <v>134991.384780458</v>
      </c>
      <c r="H107" s="46">
        <v>3564.75</v>
      </c>
      <c r="I107" s="141">
        <v>22902.1964780446</v>
      </c>
      <c r="J107" s="229">
        <f t="shared" si="6"/>
        <v>26.082137056060407</v>
      </c>
    </row>
    <row r="108" spans="1:10" x14ac:dyDescent="0.2">
      <c r="A108" s="45" t="s">
        <v>118</v>
      </c>
      <c r="B108" s="228" t="s">
        <v>366</v>
      </c>
      <c r="C108" s="226" t="s">
        <v>367</v>
      </c>
      <c r="D108" s="46">
        <v>5661.3</v>
      </c>
      <c r="E108" s="141">
        <v>30406.6596774194</v>
      </c>
      <c r="F108" s="46">
        <v>4005.3999999999996</v>
      </c>
      <c r="G108" s="141">
        <v>12016.2</v>
      </c>
      <c r="H108" s="46">
        <v>2139.7999999999997</v>
      </c>
      <c r="I108" s="141">
        <v>6155.07176470588</v>
      </c>
      <c r="J108" s="229">
        <f t="shared" si="6"/>
        <v>53.422879113197183</v>
      </c>
    </row>
    <row r="109" spans="1:10" x14ac:dyDescent="0.2">
      <c r="A109" s="45" t="s">
        <v>119</v>
      </c>
      <c r="B109" s="228" t="s">
        <v>368</v>
      </c>
      <c r="C109" s="226" t="s">
        <v>369</v>
      </c>
      <c r="D109" s="46">
        <v>699.90000000000009</v>
      </c>
      <c r="E109" s="141">
        <v>9216.5662353379303</v>
      </c>
      <c r="F109" s="46">
        <v>144.69999999999999</v>
      </c>
      <c r="G109" s="141">
        <v>3641.0821382007798</v>
      </c>
      <c r="H109" s="46">
        <v>181.79999999999998</v>
      </c>
      <c r="I109" s="141">
        <v>2779.6041666666702</v>
      </c>
      <c r="J109" s="229">
        <f t="shared" si="6"/>
        <v>125.63925362819626</v>
      </c>
    </row>
    <row r="110" spans="1:10" x14ac:dyDescent="0.2">
      <c r="A110" s="45" t="s">
        <v>120</v>
      </c>
      <c r="B110" s="228" t="s">
        <v>370</v>
      </c>
      <c r="C110" s="226" t="s">
        <v>371</v>
      </c>
      <c r="D110" s="46">
        <v>15706.910000000003</v>
      </c>
      <c r="E110" s="141">
        <v>151128.56992420301</v>
      </c>
      <c r="F110" s="46">
        <v>14093.499999999996</v>
      </c>
      <c r="G110" s="141">
        <v>146066.50088300399</v>
      </c>
      <c r="H110" s="46">
        <v>15386.899999999989</v>
      </c>
      <c r="I110" s="141">
        <v>123064.22430083901</v>
      </c>
      <c r="J110" s="229">
        <f t="shared" si="6"/>
        <v>109.17728030652422</v>
      </c>
    </row>
    <row r="111" spans="1:10" x14ac:dyDescent="0.2">
      <c r="A111" s="45" t="s">
        <v>121</v>
      </c>
      <c r="B111" s="228" t="s">
        <v>372</v>
      </c>
      <c r="C111" s="226" t="s">
        <v>373</v>
      </c>
      <c r="D111" s="46">
        <v>7815.35</v>
      </c>
      <c r="E111" s="141">
        <v>24780.181049338302</v>
      </c>
      <c r="F111" s="46">
        <v>8400.4</v>
      </c>
      <c r="G111" s="141">
        <v>39035.575244894702</v>
      </c>
      <c r="H111" s="46">
        <v>4580</v>
      </c>
      <c r="I111" s="141">
        <v>24122.925638351298</v>
      </c>
      <c r="J111" s="229">
        <f t="shared" si="6"/>
        <v>54.52121327555831</v>
      </c>
    </row>
    <row r="112" spans="1:10" x14ac:dyDescent="0.2">
      <c r="A112" s="45" t="s">
        <v>122</v>
      </c>
      <c r="B112" s="228" t="s">
        <v>374</v>
      </c>
      <c r="C112" s="226" t="s">
        <v>375</v>
      </c>
      <c r="D112" s="46">
        <v>51696.199999999983</v>
      </c>
      <c r="E112" s="141">
        <v>895986.811035619</v>
      </c>
      <c r="F112" s="46">
        <v>39883.699999999997</v>
      </c>
      <c r="G112" s="141">
        <v>785643.697617525</v>
      </c>
      <c r="H112" s="46">
        <v>39118.55000000001</v>
      </c>
      <c r="I112" s="141">
        <v>735836.61001852795</v>
      </c>
      <c r="J112" s="229">
        <f t="shared" si="6"/>
        <v>98.081547098188011</v>
      </c>
    </row>
    <row r="113" spans="1:10" x14ac:dyDescent="0.2">
      <c r="A113" s="45" t="s">
        <v>123</v>
      </c>
      <c r="B113" s="228" t="s">
        <v>376</v>
      </c>
      <c r="C113" s="226" t="s">
        <v>377</v>
      </c>
      <c r="D113" s="46">
        <v>1657.05</v>
      </c>
      <c r="E113" s="141">
        <v>13089.0609099988</v>
      </c>
      <c r="F113" s="46">
        <v>767</v>
      </c>
      <c r="G113" s="141">
        <v>6290.8632750397501</v>
      </c>
      <c r="H113" s="46">
        <v>1467.8</v>
      </c>
      <c r="I113" s="141">
        <v>7729.7712690213602</v>
      </c>
      <c r="J113" s="229">
        <f t="shared" si="6"/>
        <v>191.3689700130378</v>
      </c>
    </row>
    <row r="114" spans="1:10" ht="13.5" thickBot="1" x14ac:dyDescent="0.25">
      <c r="A114" s="47" t="s">
        <v>143</v>
      </c>
      <c r="B114" s="228" t="s">
        <v>378</v>
      </c>
      <c r="C114" s="226" t="s">
        <v>379</v>
      </c>
      <c r="D114" s="46">
        <v>5030.5</v>
      </c>
      <c r="E114" s="141">
        <v>31105.8365517241</v>
      </c>
      <c r="F114" s="46">
        <v>1727</v>
      </c>
      <c r="G114" s="141">
        <v>9498.5</v>
      </c>
      <c r="H114" s="46">
        <v>47.4</v>
      </c>
      <c r="I114" s="141"/>
      <c r="J114" s="229">
        <f t="shared" si="6"/>
        <v>2.7446438911407065</v>
      </c>
    </row>
    <row r="115" spans="1:10" ht="13.5" thickBot="1" x14ac:dyDescent="0.25">
      <c r="A115" s="48" t="s">
        <v>124</v>
      </c>
      <c r="B115" s="234"/>
      <c r="C115" s="221"/>
      <c r="D115" s="49">
        <f t="shared" ref="D115:I115" si="10">SUM(D116:D123)</f>
        <v>323897.95999999996</v>
      </c>
      <c r="E115" s="222">
        <f t="shared" si="10"/>
        <v>2503910.7124237348</v>
      </c>
      <c r="F115" s="49">
        <f t="shared" si="10"/>
        <v>296609.26</v>
      </c>
      <c r="G115" s="223">
        <f t="shared" si="10"/>
        <v>2563108.2141778227</v>
      </c>
      <c r="H115" s="49">
        <f t="shared" si="10"/>
        <v>302467.47999999981</v>
      </c>
      <c r="I115" s="223">
        <f t="shared" si="10"/>
        <v>2856756.5649721227</v>
      </c>
      <c r="J115" s="183">
        <f t="shared" si="6"/>
        <v>101.97506308467908</v>
      </c>
    </row>
    <row r="116" spans="1:10" x14ac:dyDescent="0.2">
      <c r="A116" s="43" t="s">
        <v>125</v>
      </c>
      <c r="B116" s="228" t="s">
        <v>380</v>
      </c>
      <c r="C116" s="226" t="s">
        <v>381</v>
      </c>
      <c r="D116" s="44">
        <v>28119.159999999963</v>
      </c>
      <c r="E116" s="237">
        <v>322412.07478715503</v>
      </c>
      <c r="F116" s="44">
        <v>41710.309999999983</v>
      </c>
      <c r="G116" s="237">
        <v>479723.76365103299</v>
      </c>
      <c r="H116" s="46">
        <v>58106.1</v>
      </c>
      <c r="I116" s="141">
        <v>752648.90840319998</v>
      </c>
      <c r="J116" s="229">
        <f t="shared" si="6"/>
        <v>139.30872247173426</v>
      </c>
    </row>
    <row r="117" spans="1:10" x14ac:dyDescent="0.2">
      <c r="A117" s="45" t="s">
        <v>126</v>
      </c>
      <c r="B117" s="228" t="s">
        <v>382</v>
      </c>
      <c r="C117" s="226" t="s">
        <v>383</v>
      </c>
      <c r="D117" s="44">
        <v>40436</v>
      </c>
      <c r="E117" s="237">
        <v>466360.65407207899</v>
      </c>
      <c r="F117" s="44">
        <v>35979.289999999994</v>
      </c>
      <c r="G117" s="237">
        <v>420360.41848415299</v>
      </c>
      <c r="H117" s="46">
        <v>31762.499999999985</v>
      </c>
      <c r="I117" s="141">
        <v>387706.02874497202</v>
      </c>
      <c r="J117" s="229">
        <f t="shared" si="6"/>
        <v>88.279952161368357</v>
      </c>
    </row>
    <row r="118" spans="1:10" x14ac:dyDescent="0.2">
      <c r="A118" s="45" t="s">
        <v>127</v>
      </c>
      <c r="B118" s="228" t="s">
        <v>384</v>
      </c>
      <c r="C118" s="226" t="s">
        <v>385</v>
      </c>
      <c r="D118" s="242">
        <v>2623.5300000000016</v>
      </c>
      <c r="E118" s="243">
        <v>13128.044909447401</v>
      </c>
      <c r="F118" s="242">
        <v>4090.5900000000024</v>
      </c>
      <c r="G118" s="243">
        <v>16841.979402948</v>
      </c>
      <c r="H118" s="46">
        <v>8625.5600000000031</v>
      </c>
      <c r="I118" s="141">
        <v>42659.828365228299</v>
      </c>
      <c r="J118" s="229">
        <f t="shared" si="6"/>
        <v>210.86346957284886</v>
      </c>
    </row>
    <row r="119" spans="1:10" x14ac:dyDescent="0.2">
      <c r="A119" s="45" t="s">
        <v>128</v>
      </c>
      <c r="B119" s="228" t="s">
        <v>386</v>
      </c>
      <c r="C119" s="226" t="s">
        <v>387</v>
      </c>
      <c r="D119" s="242">
        <v>70566.62</v>
      </c>
      <c r="E119" s="243">
        <v>119329.47593663</v>
      </c>
      <c r="F119" s="242">
        <v>56771.799999999996</v>
      </c>
      <c r="G119" s="243">
        <v>141600.218334937</v>
      </c>
      <c r="H119" s="46">
        <v>44673.609999999957</v>
      </c>
      <c r="I119" s="141">
        <v>116234.40274696601</v>
      </c>
      <c r="J119" s="229">
        <f t="shared" si="6"/>
        <v>78.689789649086279</v>
      </c>
    </row>
    <row r="120" spans="1:10" x14ac:dyDescent="0.2">
      <c r="A120" s="45" t="s">
        <v>129</v>
      </c>
      <c r="B120" s="228" t="s">
        <v>388</v>
      </c>
      <c r="C120" s="226" t="s">
        <v>389</v>
      </c>
      <c r="D120" s="242">
        <v>20194.169999999987</v>
      </c>
      <c r="E120" s="243">
        <v>122063.009735057</v>
      </c>
      <c r="F120" s="242">
        <v>20764.319999999996</v>
      </c>
      <c r="G120" s="243">
        <v>132487.903270407</v>
      </c>
      <c r="H120" s="46">
        <v>24147.709999999941</v>
      </c>
      <c r="I120" s="141">
        <v>163010.38590800899</v>
      </c>
      <c r="J120" s="229">
        <f t="shared" si="6"/>
        <v>116.29424898094398</v>
      </c>
    </row>
    <row r="121" spans="1:10" x14ac:dyDescent="0.2">
      <c r="A121" s="45" t="s">
        <v>390</v>
      </c>
      <c r="B121" s="228" t="s">
        <v>391</v>
      </c>
      <c r="C121" s="226" t="s">
        <v>392</v>
      </c>
      <c r="D121" s="242">
        <v>47710.280000000021</v>
      </c>
      <c r="E121" s="243">
        <v>47697.713079424699</v>
      </c>
      <c r="F121" s="242">
        <v>18046.350000000002</v>
      </c>
      <c r="G121" s="243">
        <v>27585.880794232999</v>
      </c>
      <c r="H121" s="46">
        <v>19566.169999999995</v>
      </c>
      <c r="I121" s="141">
        <v>26736.695679744698</v>
      </c>
      <c r="J121" s="229">
        <f t="shared" si="6"/>
        <v>108.42175841652187</v>
      </c>
    </row>
    <row r="122" spans="1:10" x14ac:dyDescent="0.2">
      <c r="A122" s="45" t="s">
        <v>130</v>
      </c>
      <c r="B122" s="228" t="s">
        <v>393</v>
      </c>
      <c r="C122" s="226" t="s">
        <v>394</v>
      </c>
      <c r="D122" s="244">
        <v>113864</v>
      </c>
      <c r="E122" s="245">
        <v>1410614.3976189001</v>
      </c>
      <c r="F122" s="242">
        <v>118729.90000000004</v>
      </c>
      <c r="G122" s="243">
        <v>1340250.7998304099</v>
      </c>
      <c r="H122" s="46">
        <v>115420.23</v>
      </c>
      <c r="I122" s="141">
        <v>1365930.6823781901</v>
      </c>
      <c r="J122" s="229">
        <f t="shared" si="6"/>
        <v>97.212437642076637</v>
      </c>
    </row>
    <row r="123" spans="1:10" ht="15.75" thickBot="1" x14ac:dyDescent="0.3">
      <c r="A123" s="45" t="s">
        <v>395</v>
      </c>
      <c r="B123" s="246"/>
      <c r="C123" s="239"/>
      <c r="D123" s="244">
        <v>384.2</v>
      </c>
      <c r="E123" s="245">
        <v>2305.3422850412198</v>
      </c>
      <c r="F123" s="244">
        <v>516.70000000000005</v>
      </c>
      <c r="G123" s="245">
        <v>4257.25040970174</v>
      </c>
      <c r="H123" s="46">
        <v>165.6</v>
      </c>
      <c r="I123" s="141">
        <v>1829.63274581209</v>
      </c>
      <c r="J123" s="229">
        <f t="shared" si="6"/>
        <v>32.049545190632863</v>
      </c>
    </row>
    <row r="124" spans="1:10" ht="13.5" thickBot="1" x14ac:dyDescent="0.25">
      <c r="A124" s="48" t="s">
        <v>131</v>
      </c>
      <c r="B124" s="234"/>
      <c r="C124" s="221"/>
      <c r="D124" s="49">
        <f>SUM(D125:D131)</f>
        <v>328039.90999999997</v>
      </c>
      <c r="E124" s="222">
        <f>SUM(E125:E131)</f>
        <v>1014569.8351826364</v>
      </c>
      <c r="F124" s="49">
        <f>SUM(F126:F131)</f>
        <v>249151.45000000004</v>
      </c>
      <c r="G124" s="223">
        <f>SUM(G125:G131)</f>
        <v>829257.31207350583</v>
      </c>
      <c r="H124" s="49">
        <f>SUM(H126:H131)</f>
        <v>298926.90999999997</v>
      </c>
      <c r="I124" s="223">
        <f>SUM(I125:I131)</f>
        <v>886404.23160797311</v>
      </c>
      <c r="J124" s="183">
        <f t="shared" si="6"/>
        <v>119.97799330487537</v>
      </c>
    </row>
    <row r="125" spans="1:10" ht="15" x14ac:dyDescent="0.25">
      <c r="A125" s="45" t="s">
        <v>132</v>
      </c>
      <c r="B125" s="247" t="s">
        <v>396</v>
      </c>
      <c r="C125" s="248" t="s">
        <v>397</v>
      </c>
      <c r="D125" s="249">
        <v>13</v>
      </c>
      <c r="E125" s="250"/>
      <c r="F125" s="251"/>
      <c r="G125" s="250"/>
      <c r="H125" s="251"/>
      <c r="I125" s="250"/>
      <c r="J125" s="252"/>
    </row>
    <row r="126" spans="1:10" x14ac:dyDescent="0.2">
      <c r="A126" s="45" t="s">
        <v>133</v>
      </c>
      <c r="B126" s="228" t="s">
        <v>398</v>
      </c>
      <c r="C126" s="226" t="s">
        <v>399</v>
      </c>
      <c r="D126" s="46">
        <v>285285.89999999997</v>
      </c>
      <c r="E126" s="253">
        <v>891298.05582919798</v>
      </c>
      <c r="F126" s="46">
        <v>204686.40000000002</v>
      </c>
      <c r="G126" s="253">
        <v>610433.00226409</v>
      </c>
      <c r="H126" s="46">
        <v>258008.14999999997</v>
      </c>
      <c r="I126" s="253">
        <v>723747.89865263295</v>
      </c>
      <c r="J126" s="229">
        <f t="shared" si="6"/>
        <v>126.05046060705544</v>
      </c>
    </row>
    <row r="127" spans="1:10" x14ac:dyDescent="0.2">
      <c r="A127" s="45" t="s">
        <v>134</v>
      </c>
      <c r="B127" s="228" t="s">
        <v>400</v>
      </c>
      <c r="C127" s="226" t="s">
        <v>401</v>
      </c>
      <c r="D127" s="46">
        <v>24630.799999999999</v>
      </c>
      <c r="E127" s="141">
        <v>111958.181818182</v>
      </c>
      <c r="F127" s="46">
        <v>31238.5</v>
      </c>
      <c r="G127" s="141">
        <v>124443.174201616</v>
      </c>
      <c r="H127" s="44">
        <v>28245.200000000001</v>
      </c>
      <c r="I127" s="141">
        <v>119692.38745518299</v>
      </c>
      <c r="J127" s="229">
        <f t="shared" si="6"/>
        <v>90.417913792275556</v>
      </c>
    </row>
    <row r="128" spans="1:10" ht="15" x14ac:dyDescent="0.25">
      <c r="A128" s="45" t="s">
        <v>135</v>
      </c>
      <c r="B128" s="228" t="s">
        <v>402</v>
      </c>
      <c r="C128" s="226" t="s">
        <v>403</v>
      </c>
      <c r="D128" s="46">
        <v>13210.389999999992</v>
      </c>
      <c r="E128" s="250"/>
      <c r="F128" s="46">
        <v>10069.050000000016</v>
      </c>
      <c r="G128" s="254"/>
      <c r="H128" s="44">
        <v>3010.4000000000065</v>
      </c>
      <c r="I128" s="254"/>
      <c r="J128" s="229">
        <f t="shared" si="6"/>
        <v>29.897557366385129</v>
      </c>
    </row>
    <row r="129" spans="1:10" ht="15" x14ac:dyDescent="0.25">
      <c r="A129" s="45" t="s">
        <v>136</v>
      </c>
      <c r="B129" s="228" t="s">
        <v>404</v>
      </c>
      <c r="C129" s="226" t="s">
        <v>405</v>
      </c>
      <c r="D129" s="46">
        <v>1246.9000000000001</v>
      </c>
      <c r="E129" s="254"/>
      <c r="F129" s="46">
        <v>885.60000000000014</v>
      </c>
      <c r="G129" s="237">
        <v>88560</v>
      </c>
      <c r="H129" s="44">
        <v>897.0999999999998</v>
      </c>
      <c r="I129" s="237">
        <v>24890</v>
      </c>
      <c r="J129" s="229">
        <f t="shared" si="6"/>
        <v>101.29855465221316</v>
      </c>
    </row>
    <row r="130" spans="1:10" x14ac:dyDescent="0.2">
      <c r="A130" s="45" t="s">
        <v>137</v>
      </c>
      <c r="B130" s="228" t="s">
        <v>406</v>
      </c>
      <c r="C130" s="226" t="s">
        <v>407</v>
      </c>
      <c r="D130" s="46">
        <v>3166.0699999999965</v>
      </c>
      <c r="E130" s="141">
        <v>9730.1392286009595</v>
      </c>
      <c r="F130" s="46">
        <v>1822.6999999999939</v>
      </c>
      <c r="G130" s="237">
        <v>4947.6064699959597</v>
      </c>
      <c r="H130" s="44">
        <v>8539.0100000000075</v>
      </c>
      <c r="I130" s="237">
        <v>17634.956779885299</v>
      </c>
      <c r="J130" s="229">
        <f t="shared" si="6"/>
        <v>468.48137378614342</v>
      </c>
    </row>
    <row r="131" spans="1:10" ht="13.5" thickBot="1" x14ac:dyDescent="0.25">
      <c r="A131" s="327" t="s">
        <v>144</v>
      </c>
      <c r="B131" s="255"/>
      <c r="C131" s="256"/>
      <c r="D131" s="50">
        <v>486.84999999999968</v>
      </c>
      <c r="E131" s="320">
        <v>1583.4583066554301</v>
      </c>
      <c r="F131" s="50">
        <v>449.19999999999777</v>
      </c>
      <c r="G131" s="321">
        <v>873.52913780397603</v>
      </c>
      <c r="H131" s="188">
        <v>227.05000000000004</v>
      </c>
      <c r="I131" s="321">
        <v>438.98872027180101</v>
      </c>
      <c r="J131" s="257">
        <f t="shared" si="6"/>
        <v>50.545414069457074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8"/>
  <sheetViews>
    <sheetView workbookViewId="0"/>
  </sheetViews>
  <sheetFormatPr defaultRowHeight="12.75" x14ac:dyDescent="0.2"/>
  <cols>
    <col min="1" max="1" width="42.28515625" style="6" bestFit="1" customWidth="1"/>
    <col min="2" max="2" width="26.140625" style="5" customWidth="1"/>
    <col min="3" max="3" width="5.7109375" style="5" bestFit="1" customWidth="1"/>
    <col min="4" max="4" width="14.5703125" style="138" bestFit="1" customWidth="1"/>
    <col min="5" max="5" width="9.85546875" style="6" bestFit="1" customWidth="1"/>
    <col min="6" max="6" width="8.85546875" style="6" bestFit="1" customWidth="1"/>
    <col min="7" max="8" width="9.85546875" style="6" bestFit="1" customWidth="1"/>
    <col min="9" max="9" width="8.85546875" style="6" bestFit="1" customWidth="1"/>
    <col min="10" max="10" width="16.5703125" style="6" customWidth="1"/>
    <col min="11" max="16384" width="9.140625" style="6"/>
  </cols>
  <sheetData>
    <row r="1" spans="1:10" ht="18" customHeight="1" x14ac:dyDescent="0.25">
      <c r="A1" s="158" t="s">
        <v>0</v>
      </c>
      <c r="B1" s="28"/>
      <c r="C1" s="28"/>
      <c r="D1" s="137"/>
    </row>
    <row r="2" spans="1:10" ht="15" x14ac:dyDescent="0.25">
      <c r="A2" s="158" t="s">
        <v>1</v>
      </c>
      <c r="B2" s="28"/>
      <c r="C2" s="28"/>
      <c r="D2" s="137"/>
    </row>
    <row r="3" spans="1:10" ht="15" x14ac:dyDescent="0.25">
      <c r="A3" s="29"/>
      <c r="B3" s="28"/>
      <c r="C3" s="30"/>
      <c r="D3" s="137"/>
    </row>
    <row r="4" spans="1:10" ht="15" x14ac:dyDescent="0.25">
      <c r="A4" s="30" t="s">
        <v>2</v>
      </c>
      <c r="B4" s="8" t="s">
        <v>175</v>
      </c>
      <c r="C4" s="30"/>
      <c r="D4" s="137"/>
    </row>
    <row r="5" spans="1:10" ht="15" x14ac:dyDescent="0.25">
      <c r="A5" s="30" t="s">
        <v>3</v>
      </c>
      <c r="B5" s="8" t="s">
        <v>178</v>
      </c>
      <c r="C5" s="30"/>
      <c r="D5" s="137"/>
    </row>
    <row r="6" spans="1:10" ht="13.5" customHeight="1" x14ac:dyDescent="0.25">
      <c r="A6" s="29"/>
      <c r="B6" s="199"/>
      <c r="C6" s="199"/>
      <c r="D6" s="137"/>
    </row>
    <row r="7" spans="1:10" ht="15" x14ac:dyDescent="0.25">
      <c r="A7" s="59" t="s">
        <v>138</v>
      </c>
      <c r="B7" s="199"/>
      <c r="C7" s="199"/>
      <c r="D7" s="137"/>
    </row>
    <row r="8" spans="1:10" ht="15.75" thickBot="1" x14ac:dyDescent="0.3">
      <c r="A8" s="199"/>
      <c r="B8" s="199"/>
      <c r="C8" s="199"/>
      <c r="D8" s="137"/>
    </row>
    <row r="9" spans="1:10" ht="13.5" customHeight="1" thickBot="1" x14ac:dyDescent="0.25">
      <c r="A9" s="52"/>
      <c r="B9" s="52"/>
      <c r="C9" s="52"/>
      <c r="D9" s="376" t="s">
        <v>7</v>
      </c>
      <c r="E9" s="377"/>
      <c r="F9" s="377"/>
      <c r="G9" s="378" t="s">
        <v>176</v>
      </c>
      <c r="H9" s="379"/>
      <c r="I9" s="379"/>
      <c r="J9" s="374" t="s">
        <v>408</v>
      </c>
    </row>
    <row r="10" spans="1:10" ht="51.75" customHeight="1" thickBot="1" x14ac:dyDescent="0.25">
      <c r="A10" s="52" t="s">
        <v>24</v>
      </c>
      <c r="B10" s="52" t="s">
        <v>409</v>
      </c>
      <c r="C10" s="52" t="s">
        <v>180</v>
      </c>
      <c r="D10" s="52" t="s">
        <v>139</v>
      </c>
      <c r="E10" s="52" t="s">
        <v>140</v>
      </c>
      <c r="F10" s="52" t="s">
        <v>141</v>
      </c>
      <c r="G10" s="52" t="s">
        <v>139</v>
      </c>
      <c r="H10" s="52" t="s">
        <v>140</v>
      </c>
      <c r="I10" s="52" t="s">
        <v>141</v>
      </c>
      <c r="J10" s="375"/>
    </row>
    <row r="11" spans="1:10" ht="13.5" thickBot="1" x14ac:dyDescent="0.25">
      <c r="A11" s="258" t="s">
        <v>25</v>
      </c>
      <c r="B11" s="258"/>
      <c r="C11" s="258"/>
      <c r="D11" s="259">
        <f>D12+D67+D76+D84+D93+D103+D114+D123</f>
        <v>40094972.359999992</v>
      </c>
      <c r="E11" s="260">
        <f>E12+E67+E76+E84+E93+E103+E114+E123</f>
        <v>53262723.420000009</v>
      </c>
      <c r="F11" s="261">
        <f t="shared" ref="F11:F73" si="0">E11/D11</f>
        <v>1.3284140201362649</v>
      </c>
      <c r="G11" s="260">
        <f>G12+G67+G76+G84+G93+G103+G114+G123</f>
        <v>37078635.43</v>
      </c>
      <c r="H11" s="260">
        <f>H12+H67+H76+H84+H93+H103+H114+H123</f>
        <v>54653891.470000029</v>
      </c>
      <c r="I11" s="262">
        <f t="shared" ref="I11:I24" si="1">H11/G11</f>
        <v>1.4739995373664707</v>
      </c>
      <c r="J11" s="262">
        <f t="shared" ref="J11:J42" si="2">(I11/F11)*100</f>
        <v>110.95934814172408</v>
      </c>
    </row>
    <row r="12" spans="1:10" ht="13.5" thickBot="1" x14ac:dyDescent="0.25">
      <c r="A12" s="263" t="s">
        <v>26</v>
      </c>
      <c r="B12" s="263"/>
      <c r="C12" s="263"/>
      <c r="D12" s="264">
        <f>SUM(D13:D66)</f>
        <v>2342425.7899999972</v>
      </c>
      <c r="E12" s="265">
        <f>SUM(E13:E66)</f>
        <v>13262309.030000009</v>
      </c>
      <c r="F12" s="266">
        <f t="shared" si="0"/>
        <v>5.6617840729972597</v>
      </c>
      <c r="G12" s="267">
        <f>SUM(G13:G66)</f>
        <v>2113227.29</v>
      </c>
      <c r="H12" s="267">
        <f>SUM(H13:H66)</f>
        <v>13356996.15000001</v>
      </c>
      <c r="I12" s="268">
        <f t="shared" si="1"/>
        <v>6.3206623410584521</v>
      </c>
      <c r="J12" s="267">
        <f t="shared" si="2"/>
        <v>111.63729064136479</v>
      </c>
    </row>
    <row r="13" spans="1:10" x14ac:dyDescent="0.2">
      <c r="A13" s="43" t="s">
        <v>27</v>
      </c>
      <c r="B13" s="310" t="s">
        <v>187</v>
      </c>
      <c r="C13" s="311" t="s">
        <v>188</v>
      </c>
      <c r="D13" s="269">
        <v>44078.639999999898</v>
      </c>
      <c r="E13" s="55">
        <v>141233.99</v>
      </c>
      <c r="F13" s="270">
        <f t="shared" si="0"/>
        <v>3.2041367428759218</v>
      </c>
      <c r="G13" s="54">
        <v>41370.47</v>
      </c>
      <c r="H13" s="55">
        <v>127793.74</v>
      </c>
      <c r="I13" s="271">
        <f t="shared" si="1"/>
        <v>3.0890086576246292</v>
      </c>
      <c r="J13" s="273">
        <f t="shared" si="2"/>
        <v>96.406892261784122</v>
      </c>
    </row>
    <row r="14" spans="1:10" x14ac:dyDescent="0.2">
      <c r="A14" s="45" t="s">
        <v>189</v>
      </c>
      <c r="B14" s="312" t="s">
        <v>190</v>
      </c>
      <c r="C14" s="313" t="s">
        <v>191</v>
      </c>
      <c r="D14" s="274">
        <v>451.41</v>
      </c>
      <c r="E14" s="35">
        <v>1129.1600000000001</v>
      </c>
      <c r="F14" s="275">
        <f t="shared" si="0"/>
        <v>2.5014067034403316</v>
      </c>
      <c r="G14" s="46">
        <v>1017.67</v>
      </c>
      <c r="H14" s="35">
        <v>1823.73</v>
      </c>
      <c r="I14" s="275">
        <f t="shared" si="1"/>
        <v>1.7920642251417453</v>
      </c>
      <c r="J14" s="273">
        <f t="shared" si="2"/>
        <v>71.642257241775766</v>
      </c>
    </row>
    <row r="15" spans="1:10" x14ac:dyDescent="0.2">
      <c r="A15" s="45" t="s">
        <v>28</v>
      </c>
      <c r="B15" s="312" t="s">
        <v>192</v>
      </c>
      <c r="C15" s="313" t="s">
        <v>193</v>
      </c>
      <c r="D15" s="274">
        <v>3266.92</v>
      </c>
      <c r="E15" s="35">
        <v>14973.66</v>
      </c>
      <c r="F15" s="275">
        <f t="shared" si="0"/>
        <v>4.5834180206432968</v>
      </c>
      <c r="G15" s="46">
        <v>2835.52</v>
      </c>
      <c r="H15" s="35">
        <v>13554.07</v>
      </c>
      <c r="I15" s="275">
        <f t="shared" si="1"/>
        <v>4.780100299063311</v>
      </c>
      <c r="J15" s="273">
        <f t="shared" si="2"/>
        <v>104.29117042203384</v>
      </c>
    </row>
    <row r="16" spans="1:10" x14ac:dyDescent="0.2">
      <c r="A16" s="45" t="s">
        <v>29</v>
      </c>
      <c r="B16" s="312" t="s">
        <v>194</v>
      </c>
      <c r="C16" s="313" t="s">
        <v>195</v>
      </c>
      <c r="D16" s="274">
        <v>55488.41</v>
      </c>
      <c r="E16" s="35">
        <v>38855.769999999997</v>
      </c>
      <c r="F16" s="275">
        <f t="shared" si="0"/>
        <v>0.70025019639236363</v>
      </c>
      <c r="G16" s="46">
        <v>112204.48</v>
      </c>
      <c r="H16" s="35">
        <v>70805.180000000095</v>
      </c>
      <c r="I16" s="275">
        <f t="shared" si="1"/>
        <v>0.63103701385185418</v>
      </c>
      <c r="J16" s="273">
        <f t="shared" si="2"/>
        <v>90.115935290401836</v>
      </c>
    </row>
    <row r="17" spans="1:10" x14ac:dyDescent="0.2">
      <c r="A17" s="45" t="s">
        <v>30</v>
      </c>
      <c r="B17" s="312" t="s">
        <v>196</v>
      </c>
      <c r="C17" s="313" t="s">
        <v>197</v>
      </c>
      <c r="D17" s="274">
        <v>46437.650000000103</v>
      </c>
      <c r="E17" s="35">
        <v>108548.83</v>
      </c>
      <c r="F17" s="275">
        <f t="shared" si="0"/>
        <v>2.3375177253801551</v>
      </c>
      <c r="G17" s="46">
        <v>50649.49</v>
      </c>
      <c r="H17" s="35">
        <v>122377.92</v>
      </c>
      <c r="I17" s="275">
        <f t="shared" si="1"/>
        <v>2.4161727985809929</v>
      </c>
      <c r="J17" s="273">
        <f t="shared" si="2"/>
        <v>103.36489740149652</v>
      </c>
    </row>
    <row r="18" spans="1:10" x14ac:dyDescent="0.2">
      <c r="A18" s="45" t="s">
        <v>31</v>
      </c>
      <c r="B18" s="312" t="s">
        <v>198</v>
      </c>
      <c r="C18" s="313" t="s">
        <v>199</v>
      </c>
      <c r="D18" s="274">
        <v>7320.87</v>
      </c>
      <c r="E18" s="35">
        <v>65382.04</v>
      </c>
      <c r="F18" s="275">
        <f t="shared" si="0"/>
        <v>8.9309112168362503</v>
      </c>
      <c r="G18" s="46">
        <v>8373.35</v>
      </c>
      <c r="H18" s="35">
        <v>74720.81</v>
      </c>
      <c r="I18" s="275">
        <f t="shared" si="1"/>
        <v>8.9236458526157385</v>
      </c>
      <c r="J18" s="273">
        <f t="shared" si="2"/>
        <v>99.918649239208477</v>
      </c>
    </row>
    <row r="19" spans="1:10" x14ac:dyDescent="0.2">
      <c r="A19" s="45" t="s">
        <v>32</v>
      </c>
      <c r="B19" s="312" t="s">
        <v>200</v>
      </c>
      <c r="C19" s="313" t="s">
        <v>201</v>
      </c>
      <c r="D19" s="274">
        <v>645</v>
      </c>
      <c r="E19" s="35">
        <v>5273.22</v>
      </c>
      <c r="F19" s="275">
        <f t="shared" si="0"/>
        <v>8.1755348837209301</v>
      </c>
      <c r="G19" s="46">
        <v>579.20000000000005</v>
      </c>
      <c r="H19" s="35">
        <v>4180.29</v>
      </c>
      <c r="I19" s="275">
        <f t="shared" si="1"/>
        <v>7.2173515193370159</v>
      </c>
      <c r="J19" s="273">
        <f t="shared" si="2"/>
        <v>88.279869415127294</v>
      </c>
    </row>
    <row r="20" spans="1:10" x14ac:dyDescent="0.2">
      <c r="A20" s="45" t="s">
        <v>33</v>
      </c>
      <c r="B20" s="312" t="s">
        <v>202</v>
      </c>
      <c r="C20" s="313" t="s">
        <v>203</v>
      </c>
      <c r="D20" s="274">
        <v>674</v>
      </c>
      <c r="E20" s="35">
        <v>5107.76</v>
      </c>
      <c r="F20" s="275">
        <f t="shared" si="0"/>
        <v>7.5782789317507424</v>
      </c>
      <c r="G20" s="46">
        <v>315.89999999999998</v>
      </c>
      <c r="H20" s="35">
        <v>2313.5</v>
      </c>
      <c r="I20" s="275">
        <f t="shared" si="1"/>
        <v>7.3235201012978797</v>
      </c>
      <c r="J20" s="273">
        <f t="shared" si="2"/>
        <v>96.63830227486747</v>
      </c>
    </row>
    <row r="21" spans="1:10" x14ac:dyDescent="0.2">
      <c r="A21" s="45" t="s">
        <v>410</v>
      </c>
      <c r="B21" s="312" t="s">
        <v>205</v>
      </c>
      <c r="C21" s="313" t="s">
        <v>206</v>
      </c>
      <c r="D21" s="274">
        <v>3705.57</v>
      </c>
      <c r="E21" s="35">
        <v>14675.54</v>
      </c>
      <c r="F21" s="275">
        <f t="shared" si="0"/>
        <v>3.9604001543622172</v>
      </c>
      <c r="G21" s="46">
        <v>3952.51</v>
      </c>
      <c r="H21" s="35">
        <v>17955.18</v>
      </c>
      <c r="I21" s="275">
        <f t="shared" si="1"/>
        <v>4.5427285446463133</v>
      </c>
      <c r="J21" s="273">
        <f t="shared" si="2"/>
        <v>114.70377657779569</v>
      </c>
    </row>
    <row r="22" spans="1:10" x14ac:dyDescent="0.2">
      <c r="A22" s="45" t="s">
        <v>34</v>
      </c>
      <c r="B22" s="312" t="s">
        <v>207</v>
      </c>
      <c r="C22" s="313" t="s">
        <v>56</v>
      </c>
      <c r="D22" s="274">
        <v>327.5</v>
      </c>
      <c r="E22" s="35">
        <v>970.37</v>
      </c>
      <c r="F22" s="275">
        <f t="shared" si="0"/>
        <v>2.9629618320610689</v>
      </c>
      <c r="G22" s="46">
        <v>418.56</v>
      </c>
      <c r="H22" s="35">
        <v>933.6</v>
      </c>
      <c r="I22" s="275">
        <f t="shared" si="1"/>
        <v>2.2305045871559632</v>
      </c>
      <c r="J22" s="273">
        <f t="shared" si="2"/>
        <v>75.279558549169693</v>
      </c>
    </row>
    <row r="23" spans="1:10" x14ac:dyDescent="0.2">
      <c r="A23" s="45" t="s">
        <v>35</v>
      </c>
      <c r="B23" s="312" t="s">
        <v>208</v>
      </c>
      <c r="C23" s="313" t="s">
        <v>209</v>
      </c>
      <c r="D23" s="274">
        <v>88150.620000000097</v>
      </c>
      <c r="E23" s="35">
        <v>761692.61999999895</v>
      </c>
      <c r="F23" s="275">
        <f t="shared" si="0"/>
        <v>8.6408084253973261</v>
      </c>
      <c r="G23" s="46">
        <v>86841.23</v>
      </c>
      <c r="H23" s="35">
        <v>803885.31999999704</v>
      </c>
      <c r="I23" s="275">
        <f t="shared" si="1"/>
        <v>9.2569545594874363</v>
      </c>
      <c r="J23" s="273">
        <f t="shared" si="2"/>
        <v>107.13065379715067</v>
      </c>
    </row>
    <row r="24" spans="1:10" x14ac:dyDescent="0.2">
      <c r="A24" s="45" t="s">
        <v>36</v>
      </c>
      <c r="B24" s="312" t="s">
        <v>210</v>
      </c>
      <c r="C24" s="313" t="s">
        <v>211</v>
      </c>
      <c r="D24" s="274">
        <v>12.5</v>
      </c>
      <c r="E24" s="35">
        <v>75.069999999999993</v>
      </c>
      <c r="F24" s="275">
        <f t="shared" si="0"/>
        <v>6.0055999999999994</v>
      </c>
      <c r="G24" s="46">
        <v>76</v>
      </c>
      <c r="H24" s="35">
        <v>320.5</v>
      </c>
      <c r="I24" s="275">
        <f t="shared" si="1"/>
        <v>4.2171052631578947</v>
      </c>
      <c r="J24" s="273">
        <f t="shared" si="2"/>
        <v>70.219549473123337</v>
      </c>
    </row>
    <row r="25" spans="1:10" x14ac:dyDescent="0.2">
      <c r="A25" s="45" t="s">
        <v>37</v>
      </c>
      <c r="B25" s="312" t="s">
        <v>212</v>
      </c>
      <c r="C25" s="313" t="s">
        <v>213</v>
      </c>
      <c r="D25" s="274">
        <v>2267.38</v>
      </c>
      <c r="E25" s="35">
        <v>25232.85</v>
      </c>
      <c r="F25" s="275">
        <f t="shared" si="0"/>
        <v>11.12863745821168</v>
      </c>
      <c r="G25" s="46">
        <v>5087.3100000000104</v>
      </c>
      <c r="H25" s="35">
        <v>55311.31</v>
      </c>
      <c r="I25" s="275">
        <f>H25/G25</f>
        <v>10.872408011306542</v>
      </c>
      <c r="J25" s="273">
        <f t="shared" si="2"/>
        <v>97.697566769810891</v>
      </c>
    </row>
    <row r="26" spans="1:10" x14ac:dyDescent="0.2">
      <c r="A26" s="45" t="s">
        <v>38</v>
      </c>
      <c r="B26" s="312" t="s">
        <v>214</v>
      </c>
      <c r="C26" s="313" t="s">
        <v>215</v>
      </c>
      <c r="D26" s="274">
        <v>152</v>
      </c>
      <c r="E26" s="35">
        <v>5162.9399999999996</v>
      </c>
      <c r="F26" s="275">
        <f t="shared" si="0"/>
        <v>33.966710526315786</v>
      </c>
      <c r="G26" s="46">
        <v>133</v>
      </c>
      <c r="H26" s="35">
        <v>4972.93</v>
      </c>
      <c r="I26" s="275">
        <f>H26/G26</f>
        <v>37.390451127819553</v>
      </c>
      <c r="J26" s="273">
        <f t="shared" si="2"/>
        <v>110.07969434912226</v>
      </c>
    </row>
    <row r="27" spans="1:10" x14ac:dyDescent="0.2">
      <c r="A27" s="45" t="s">
        <v>39</v>
      </c>
      <c r="B27" s="312" t="s">
        <v>216</v>
      </c>
      <c r="C27" s="313" t="s">
        <v>217</v>
      </c>
      <c r="D27" s="274">
        <v>2402.85</v>
      </c>
      <c r="E27" s="35">
        <v>23416.93</v>
      </c>
      <c r="F27" s="275">
        <f t="shared" si="0"/>
        <v>9.7454814074952658</v>
      </c>
      <c r="G27" s="46">
        <v>2816.43</v>
      </c>
      <c r="H27" s="35">
        <v>27215.89</v>
      </c>
      <c r="I27" s="275">
        <f>H27/G27</f>
        <v>9.6632580962424068</v>
      </c>
      <c r="J27" s="273">
        <f t="shared" si="2"/>
        <v>99.156292975023064</v>
      </c>
    </row>
    <row r="28" spans="1:10" x14ac:dyDescent="0.2">
      <c r="A28" s="45" t="s">
        <v>40</v>
      </c>
      <c r="B28" s="312" t="s">
        <v>218</v>
      </c>
      <c r="C28" s="313" t="s">
        <v>219</v>
      </c>
      <c r="D28" s="274">
        <v>186.97</v>
      </c>
      <c r="E28" s="35">
        <v>608.46</v>
      </c>
      <c r="F28" s="275">
        <f t="shared" si="0"/>
        <v>3.2543188746857785</v>
      </c>
      <c r="G28" s="46">
        <v>261.13</v>
      </c>
      <c r="H28" s="35">
        <v>717.31</v>
      </c>
      <c r="I28" s="275">
        <f>H28/G28</f>
        <v>2.746945965610998</v>
      </c>
      <c r="J28" s="273">
        <f t="shared" si="2"/>
        <v>84.409244188654682</v>
      </c>
    </row>
    <row r="29" spans="1:10" x14ac:dyDescent="0.2">
      <c r="A29" s="45" t="s">
        <v>41</v>
      </c>
      <c r="B29" s="312" t="s">
        <v>220</v>
      </c>
      <c r="C29" s="313" t="s">
        <v>221</v>
      </c>
      <c r="D29" s="274">
        <v>792.12</v>
      </c>
      <c r="E29" s="35">
        <v>14266.84</v>
      </c>
      <c r="F29" s="275">
        <f t="shared" si="0"/>
        <v>18.010957935666312</v>
      </c>
      <c r="G29" s="46">
        <v>819.46</v>
      </c>
      <c r="H29" s="35">
        <v>13744.44</v>
      </c>
      <c r="I29" s="275">
        <f t="shared" ref="I29:I32" si="3">H29/G29</f>
        <v>16.772557537890805</v>
      </c>
      <c r="J29" s="273">
        <f t="shared" si="2"/>
        <v>93.124183609783699</v>
      </c>
    </row>
    <row r="30" spans="1:10" x14ac:dyDescent="0.2">
      <c r="A30" s="45" t="s">
        <v>42</v>
      </c>
      <c r="B30" s="312" t="s">
        <v>222</v>
      </c>
      <c r="C30" s="313" t="s">
        <v>223</v>
      </c>
      <c r="D30" s="274">
        <v>391.8</v>
      </c>
      <c r="E30" s="35">
        <v>9763</v>
      </c>
      <c r="F30" s="275">
        <f t="shared" si="0"/>
        <v>24.918325676365491</v>
      </c>
      <c r="G30" s="46">
        <v>650.98</v>
      </c>
      <c r="H30" s="35">
        <v>17575.189999999999</v>
      </c>
      <c r="I30" s="275">
        <f t="shared" si="3"/>
        <v>26.998049095210295</v>
      </c>
      <c r="J30" s="273">
        <f t="shared" si="2"/>
        <v>108.3461603554583</v>
      </c>
    </row>
    <row r="31" spans="1:10" x14ac:dyDescent="0.2">
      <c r="A31" s="45" t="s">
        <v>43</v>
      </c>
      <c r="B31" s="312" t="s">
        <v>224</v>
      </c>
      <c r="C31" s="313" t="s">
        <v>225</v>
      </c>
      <c r="D31" s="274">
        <v>65595.990000000005</v>
      </c>
      <c r="E31" s="35">
        <v>517169.78</v>
      </c>
      <c r="F31" s="275">
        <f t="shared" si="0"/>
        <v>7.884167614514241</v>
      </c>
      <c r="G31" s="46">
        <v>56763.360000000102</v>
      </c>
      <c r="H31" s="35">
        <v>438275.04</v>
      </c>
      <c r="I31" s="275">
        <f t="shared" si="3"/>
        <v>7.7210905062702277</v>
      </c>
      <c r="J31" s="273">
        <f t="shared" si="2"/>
        <v>97.931587502733976</v>
      </c>
    </row>
    <row r="32" spans="1:10" x14ac:dyDescent="0.2">
      <c r="A32" s="45" t="s">
        <v>44</v>
      </c>
      <c r="B32" s="312" t="s">
        <v>226</v>
      </c>
      <c r="C32" s="313" t="s">
        <v>227</v>
      </c>
      <c r="D32" s="274">
        <v>186359.75</v>
      </c>
      <c r="E32" s="35">
        <v>1558194.55</v>
      </c>
      <c r="F32" s="275">
        <f t="shared" si="0"/>
        <v>8.3612182888204138</v>
      </c>
      <c r="G32" s="46">
        <v>231742.56000000099</v>
      </c>
      <c r="H32" s="35">
        <v>1892816.01</v>
      </c>
      <c r="I32" s="275">
        <f t="shared" si="3"/>
        <v>8.1677530877366333</v>
      </c>
      <c r="J32" s="273">
        <f t="shared" si="2"/>
        <v>97.686160145556073</v>
      </c>
    </row>
    <row r="33" spans="1:10" x14ac:dyDescent="0.2">
      <c r="A33" s="45" t="s">
        <v>45</v>
      </c>
      <c r="B33" s="312" t="s">
        <v>228</v>
      </c>
      <c r="C33" s="313" t="s">
        <v>229</v>
      </c>
      <c r="D33" s="274">
        <v>55612.59</v>
      </c>
      <c r="E33" s="35">
        <v>1516163.73</v>
      </c>
      <c r="F33" s="275">
        <f t="shared" si="0"/>
        <v>27.262958441604681</v>
      </c>
      <c r="G33" s="46">
        <v>56484.21</v>
      </c>
      <c r="H33" s="35">
        <v>1590928.63</v>
      </c>
      <c r="I33" s="275">
        <f>H33/G33</f>
        <v>28.165900346309172</v>
      </c>
      <c r="J33" s="273">
        <f t="shared" si="2"/>
        <v>103.31197330120474</v>
      </c>
    </row>
    <row r="34" spans="1:10" x14ac:dyDescent="0.2">
      <c r="A34" s="45" t="s">
        <v>46</v>
      </c>
      <c r="B34" s="312" t="s">
        <v>230</v>
      </c>
      <c r="C34" s="313" t="s">
        <v>231</v>
      </c>
      <c r="D34" s="274">
        <v>1081.3399999999999</v>
      </c>
      <c r="E34" s="35">
        <v>4494.45</v>
      </c>
      <c r="F34" s="275">
        <f t="shared" si="0"/>
        <v>4.156370799193593</v>
      </c>
      <c r="G34" s="46">
        <v>572.28</v>
      </c>
      <c r="H34" s="35">
        <v>3438.3</v>
      </c>
      <c r="I34" s="275">
        <f>H34/G34</f>
        <v>6.0080729712728038</v>
      </c>
      <c r="J34" s="273">
        <f t="shared" si="2"/>
        <v>144.55093786238882</v>
      </c>
    </row>
    <row r="35" spans="1:10" x14ac:dyDescent="0.2">
      <c r="A35" s="45" t="s">
        <v>232</v>
      </c>
      <c r="B35" s="312" t="s">
        <v>233</v>
      </c>
      <c r="C35" s="313" t="s">
        <v>234</v>
      </c>
      <c r="D35" s="274">
        <v>85954.230000000098</v>
      </c>
      <c r="E35" s="35">
        <v>786312.40999999898</v>
      </c>
      <c r="F35" s="275">
        <f t="shared" si="0"/>
        <v>9.1480362281181282</v>
      </c>
      <c r="G35" s="46">
        <v>72969.63</v>
      </c>
      <c r="H35" s="35">
        <v>668469.42000000202</v>
      </c>
      <c r="I35" s="275">
        <f>H35/G35</f>
        <v>9.1609265388902479</v>
      </c>
      <c r="J35" s="273">
        <f t="shared" si="2"/>
        <v>100.14090795500459</v>
      </c>
    </row>
    <row r="36" spans="1:10" x14ac:dyDescent="0.2">
      <c r="A36" s="45" t="s">
        <v>47</v>
      </c>
      <c r="B36" s="312" t="s">
        <v>235</v>
      </c>
      <c r="C36" s="313" t="s">
        <v>236</v>
      </c>
      <c r="D36" s="274">
        <v>6913.4</v>
      </c>
      <c r="E36" s="35">
        <v>95504.24</v>
      </c>
      <c r="F36" s="275">
        <f t="shared" si="0"/>
        <v>13.814366303121476</v>
      </c>
      <c r="G36" s="46">
        <v>6258.71</v>
      </c>
      <c r="H36" s="35">
        <v>89825.61</v>
      </c>
      <c r="I36" s="275">
        <f t="shared" ref="I36:I37" si="4">H36/G36</f>
        <v>14.352096518292107</v>
      </c>
      <c r="J36" s="273">
        <f t="shared" si="2"/>
        <v>103.89254348242616</v>
      </c>
    </row>
    <row r="37" spans="1:10" x14ac:dyDescent="0.2">
      <c r="A37" s="45" t="s">
        <v>237</v>
      </c>
      <c r="B37" s="312" t="s">
        <v>238</v>
      </c>
      <c r="C37" s="313" t="s">
        <v>239</v>
      </c>
      <c r="D37" s="274">
        <v>168.87</v>
      </c>
      <c r="E37" s="35">
        <v>1069.8900000000001</v>
      </c>
      <c r="F37" s="275">
        <f t="shared" si="0"/>
        <v>6.3355835850062183</v>
      </c>
      <c r="G37" s="46">
        <v>409.77</v>
      </c>
      <c r="H37" s="35">
        <v>1751.93</v>
      </c>
      <c r="I37" s="275">
        <f t="shared" si="4"/>
        <v>4.2753983942211491</v>
      </c>
      <c r="J37" s="273">
        <f t="shared" si="2"/>
        <v>67.482313773577232</v>
      </c>
    </row>
    <row r="38" spans="1:10" x14ac:dyDescent="0.2">
      <c r="A38" s="45" t="s">
        <v>48</v>
      </c>
      <c r="B38" s="312" t="s">
        <v>240</v>
      </c>
      <c r="C38" s="313" t="s">
        <v>241</v>
      </c>
      <c r="D38" s="274">
        <v>1265.24</v>
      </c>
      <c r="E38" s="35">
        <v>5966.26</v>
      </c>
      <c r="F38" s="275">
        <f t="shared" si="0"/>
        <v>4.7155164237614997</v>
      </c>
      <c r="G38" s="46">
        <v>684.84</v>
      </c>
      <c r="H38" s="35">
        <v>1837.49</v>
      </c>
      <c r="I38" s="275">
        <f>H38/G38</f>
        <v>2.6830938613398749</v>
      </c>
      <c r="J38" s="273">
        <f t="shared" si="2"/>
        <v>56.899258113485892</v>
      </c>
    </row>
    <row r="39" spans="1:10" x14ac:dyDescent="0.2">
      <c r="A39" s="45" t="s">
        <v>49</v>
      </c>
      <c r="B39" s="312" t="s">
        <v>242</v>
      </c>
      <c r="C39" s="313" t="s">
        <v>243</v>
      </c>
      <c r="D39" s="274">
        <v>251.08</v>
      </c>
      <c r="E39" s="35">
        <v>790.63</v>
      </c>
      <c r="F39" s="275">
        <f t="shared" si="0"/>
        <v>3.1489166799426478</v>
      </c>
      <c r="G39" s="46">
        <v>367.03</v>
      </c>
      <c r="H39" s="35">
        <v>1157.9100000000001</v>
      </c>
      <c r="I39" s="275">
        <f>H39/G39</f>
        <v>3.1548102334958998</v>
      </c>
      <c r="J39" s="273">
        <f t="shared" si="2"/>
        <v>100.18716130505427</v>
      </c>
    </row>
    <row r="40" spans="1:10" x14ac:dyDescent="0.2">
      <c r="A40" s="45" t="s">
        <v>50</v>
      </c>
      <c r="B40" s="312" t="s">
        <v>244</v>
      </c>
      <c r="C40" s="313" t="s">
        <v>245</v>
      </c>
      <c r="D40" s="274">
        <v>437.25</v>
      </c>
      <c r="E40" s="35">
        <v>3094.39</v>
      </c>
      <c r="F40" s="275">
        <f t="shared" si="0"/>
        <v>7.0769353916523725</v>
      </c>
      <c r="G40" s="46">
        <v>604.20000000000005</v>
      </c>
      <c r="H40" s="35">
        <v>2457.4899999999998</v>
      </c>
      <c r="I40" s="275">
        <f>H40/G40</f>
        <v>4.0673452499172456</v>
      </c>
      <c r="J40" s="273">
        <f t="shared" si="2"/>
        <v>57.47325678166991</v>
      </c>
    </row>
    <row r="41" spans="1:10" x14ac:dyDescent="0.2">
      <c r="A41" s="45" t="s">
        <v>51</v>
      </c>
      <c r="B41" s="312" t="s">
        <v>246</v>
      </c>
      <c r="C41" s="313" t="s">
        <v>247</v>
      </c>
      <c r="D41" s="274">
        <v>833038.55999999901</v>
      </c>
      <c r="E41" s="35">
        <v>3781087.0700000101</v>
      </c>
      <c r="F41" s="275">
        <f t="shared" si="0"/>
        <v>4.5389100235648332</v>
      </c>
      <c r="G41" s="46">
        <v>642509.30999999901</v>
      </c>
      <c r="H41" s="35">
        <v>3280316.26000001</v>
      </c>
      <c r="I41" s="275">
        <f>H41/G41</f>
        <v>5.1054766194750005</v>
      </c>
      <c r="J41" s="273">
        <f t="shared" si="2"/>
        <v>112.4824372584762</v>
      </c>
    </row>
    <row r="42" spans="1:10" x14ac:dyDescent="0.2">
      <c r="A42" s="45" t="s">
        <v>52</v>
      </c>
      <c r="B42" s="312" t="s">
        <v>248</v>
      </c>
      <c r="C42" s="313" t="s">
        <v>249</v>
      </c>
      <c r="D42" s="274">
        <v>1022.93</v>
      </c>
      <c r="E42" s="35">
        <v>10165.129999999999</v>
      </c>
      <c r="F42" s="275">
        <f t="shared" si="0"/>
        <v>9.9372684347902585</v>
      </c>
      <c r="G42" s="46">
        <v>918.16</v>
      </c>
      <c r="H42" s="35">
        <v>8617.82</v>
      </c>
      <c r="I42" s="275">
        <f>H42/G42</f>
        <v>9.3859675873486097</v>
      </c>
      <c r="J42" s="273">
        <f t="shared" si="2"/>
        <v>94.452189240339408</v>
      </c>
    </row>
    <row r="43" spans="1:10" x14ac:dyDescent="0.2">
      <c r="A43" s="45" t="s">
        <v>53</v>
      </c>
      <c r="B43" s="312" t="s">
        <v>250</v>
      </c>
      <c r="C43" s="313" t="s">
        <v>251</v>
      </c>
      <c r="D43" s="274">
        <v>7799.18</v>
      </c>
      <c r="E43" s="35">
        <v>201341.19</v>
      </c>
      <c r="F43" s="275">
        <f t="shared" si="0"/>
        <v>25.815687033765087</v>
      </c>
      <c r="G43" s="46">
        <v>7253.6700000000101</v>
      </c>
      <c r="H43" s="35">
        <v>198236.24</v>
      </c>
      <c r="I43" s="275">
        <f t="shared" ref="I43:I44" si="5">H43/G43</f>
        <v>27.329095478564604</v>
      </c>
      <c r="J43" s="273">
        <f t="shared" ref="J43:J65" si="6">(I43/F43)*100</f>
        <v>105.8623597459176</v>
      </c>
    </row>
    <row r="44" spans="1:10" x14ac:dyDescent="0.2">
      <c r="A44" s="45" t="s">
        <v>54</v>
      </c>
      <c r="B44" s="312" t="s">
        <v>252</v>
      </c>
      <c r="C44" s="313" t="s">
        <v>253</v>
      </c>
      <c r="D44" s="274">
        <v>53650.570000000102</v>
      </c>
      <c r="E44" s="35">
        <v>198252.75</v>
      </c>
      <c r="F44" s="275">
        <f t="shared" si="0"/>
        <v>3.6952589692896018</v>
      </c>
      <c r="G44" s="46">
        <v>54099.85</v>
      </c>
      <c r="H44" s="35">
        <v>227072.39</v>
      </c>
      <c r="I44" s="275">
        <f t="shared" si="5"/>
        <v>4.197283171764802</v>
      </c>
      <c r="J44" s="273">
        <f t="shared" si="6"/>
        <v>113.58562976634117</v>
      </c>
    </row>
    <row r="45" spans="1:10" x14ac:dyDescent="0.2">
      <c r="A45" s="45" t="s">
        <v>55</v>
      </c>
      <c r="B45" s="312" t="s">
        <v>254</v>
      </c>
      <c r="C45" s="313" t="s">
        <v>255</v>
      </c>
      <c r="D45" s="274">
        <v>22362.21</v>
      </c>
      <c r="E45" s="35">
        <v>54266.069999999898</v>
      </c>
      <c r="F45" s="275">
        <f t="shared" si="0"/>
        <v>2.4266863606056779</v>
      </c>
      <c r="G45" s="46">
        <v>22461.360000000099</v>
      </c>
      <c r="H45" s="35">
        <v>62894.069999999803</v>
      </c>
      <c r="I45" s="275">
        <f>H45/G45</f>
        <v>2.8001007062795629</v>
      </c>
      <c r="J45" s="273">
        <f t="shared" si="6"/>
        <v>115.38782892325172</v>
      </c>
    </row>
    <row r="46" spans="1:10" x14ac:dyDescent="0.2">
      <c r="A46" s="45" t="s">
        <v>56</v>
      </c>
      <c r="B46" s="312" t="s">
        <v>256</v>
      </c>
      <c r="C46" s="313" t="s">
        <v>257</v>
      </c>
      <c r="D46" s="274">
        <v>5275.1300000000101</v>
      </c>
      <c r="E46" s="35">
        <v>46197.400000000103</v>
      </c>
      <c r="F46" s="275">
        <f t="shared" si="0"/>
        <v>8.7575851211249791</v>
      </c>
      <c r="G46" s="46">
        <v>5765.2200000000103</v>
      </c>
      <c r="H46" s="35">
        <v>49003.9399999999</v>
      </c>
      <c r="I46" s="275">
        <f>H46/G46</f>
        <v>8.4999254148150136</v>
      </c>
      <c r="J46" s="273">
        <f t="shared" si="6"/>
        <v>97.057868090959914</v>
      </c>
    </row>
    <row r="47" spans="1:10" x14ac:dyDescent="0.2">
      <c r="A47" s="45" t="s">
        <v>57</v>
      </c>
      <c r="B47" s="312" t="s">
        <v>258</v>
      </c>
      <c r="C47" s="313" t="s">
        <v>259</v>
      </c>
      <c r="D47" s="274">
        <v>54.5</v>
      </c>
      <c r="E47" s="35">
        <v>341.64</v>
      </c>
      <c r="F47" s="275">
        <f t="shared" si="0"/>
        <v>6.2686238532110092</v>
      </c>
      <c r="G47" s="46">
        <v>344.23</v>
      </c>
      <c r="H47" s="35">
        <v>1285.1600000000001</v>
      </c>
      <c r="I47" s="275">
        <f>H47/G47</f>
        <v>3.7334340411933882</v>
      </c>
      <c r="J47" s="273">
        <f t="shared" si="6"/>
        <v>59.557474313616574</v>
      </c>
    </row>
    <row r="48" spans="1:10" x14ac:dyDescent="0.2">
      <c r="A48" s="45" t="s">
        <v>58</v>
      </c>
      <c r="B48" s="312" t="s">
        <v>260</v>
      </c>
      <c r="C48" s="313" t="s">
        <v>261</v>
      </c>
      <c r="D48" s="274">
        <v>54407.24</v>
      </c>
      <c r="E48" s="35">
        <v>101535.71</v>
      </c>
      <c r="F48" s="275">
        <f t="shared" si="0"/>
        <v>1.8662168858409287</v>
      </c>
      <c r="G48" s="46">
        <v>51827.6</v>
      </c>
      <c r="H48" s="35">
        <v>110942.459999999</v>
      </c>
      <c r="I48" s="275">
        <f>H48/G48</f>
        <v>2.1406057776165404</v>
      </c>
      <c r="J48" s="273">
        <f t="shared" si="6"/>
        <v>114.7029476508016</v>
      </c>
    </row>
    <row r="49" spans="1:10" x14ac:dyDescent="0.2">
      <c r="A49" s="45" t="s">
        <v>59</v>
      </c>
      <c r="B49" s="312" t="s">
        <v>262</v>
      </c>
      <c r="C49" s="313" t="s">
        <v>263</v>
      </c>
      <c r="D49" s="274">
        <v>6167.01</v>
      </c>
      <c r="E49" s="35">
        <v>124398.19</v>
      </c>
      <c r="F49" s="275">
        <f t="shared" si="0"/>
        <v>20.171556394427768</v>
      </c>
      <c r="G49" s="46">
        <v>13066.86</v>
      </c>
      <c r="H49" s="35">
        <v>268928.33</v>
      </c>
      <c r="I49" s="275">
        <f t="shared" ref="I49:I51" si="7">H49/G49</f>
        <v>20.580945230912398</v>
      </c>
      <c r="J49" s="273">
        <f t="shared" si="6"/>
        <v>102.02953519539881</v>
      </c>
    </row>
    <row r="50" spans="1:10" x14ac:dyDescent="0.2">
      <c r="A50" s="45" t="s">
        <v>60</v>
      </c>
      <c r="B50" s="312" t="s">
        <v>264</v>
      </c>
      <c r="C50" s="313" t="s">
        <v>265</v>
      </c>
      <c r="D50" s="274">
        <v>22926.61</v>
      </c>
      <c r="E50" s="35">
        <v>80913.850000000006</v>
      </c>
      <c r="F50" s="275">
        <f t="shared" si="0"/>
        <v>3.5292548702141313</v>
      </c>
      <c r="G50" s="46">
        <v>22721.17</v>
      </c>
      <c r="H50" s="35">
        <v>74252.55</v>
      </c>
      <c r="I50" s="275">
        <f t="shared" si="7"/>
        <v>3.2679897205997759</v>
      </c>
      <c r="J50" s="273">
        <f t="shared" si="6"/>
        <v>92.597158345820915</v>
      </c>
    </row>
    <row r="51" spans="1:10" x14ac:dyDescent="0.2">
      <c r="A51" s="45" t="s">
        <v>61</v>
      </c>
      <c r="B51" s="312" t="s">
        <v>266</v>
      </c>
      <c r="C51" s="313" t="s">
        <v>267</v>
      </c>
      <c r="D51" s="274">
        <v>1297.42</v>
      </c>
      <c r="E51" s="35">
        <v>7943.5800000000099</v>
      </c>
      <c r="F51" s="275">
        <f t="shared" si="0"/>
        <v>6.1225971543524915</v>
      </c>
      <c r="G51" s="46">
        <v>2048.6799999999998</v>
      </c>
      <c r="H51" s="35">
        <v>9001.5899999999892</v>
      </c>
      <c r="I51" s="275">
        <f t="shared" si="7"/>
        <v>4.3938487221039839</v>
      </c>
      <c r="J51" s="273">
        <f t="shared" si="6"/>
        <v>71.764458959715199</v>
      </c>
    </row>
    <row r="52" spans="1:10" x14ac:dyDescent="0.2">
      <c r="A52" s="45" t="s">
        <v>62</v>
      </c>
      <c r="B52" s="312" t="s">
        <v>268</v>
      </c>
      <c r="C52" s="313" t="s">
        <v>269</v>
      </c>
      <c r="D52" s="274">
        <v>1582.41</v>
      </c>
      <c r="E52" s="35">
        <v>29241.93</v>
      </c>
      <c r="F52" s="275">
        <f t="shared" si="0"/>
        <v>18.479363755284659</v>
      </c>
      <c r="G52" s="46">
        <v>1747.93</v>
      </c>
      <c r="H52" s="35">
        <v>33028.339999999997</v>
      </c>
      <c r="I52" s="275">
        <f>H52/G52</f>
        <v>18.895688042427327</v>
      </c>
      <c r="J52" s="273">
        <f t="shared" si="6"/>
        <v>102.25291461684446</v>
      </c>
    </row>
    <row r="53" spans="1:10" x14ac:dyDescent="0.2">
      <c r="A53" s="45" t="s">
        <v>63</v>
      </c>
      <c r="B53" s="312" t="s">
        <v>270</v>
      </c>
      <c r="C53" s="313" t="s">
        <v>271</v>
      </c>
      <c r="D53" s="274">
        <v>1509.78</v>
      </c>
      <c r="E53" s="35">
        <v>7605.96</v>
      </c>
      <c r="F53" s="275">
        <f t="shared" si="0"/>
        <v>5.0377935858204506</v>
      </c>
      <c r="G53" s="46">
        <v>2754.35</v>
      </c>
      <c r="H53" s="35">
        <v>12552.79</v>
      </c>
      <c r="I53" s="275">
        <f>H53/G53</f>
        <v>4.5574418646867683</v>
      </c>
      <c r="J53" s="273">
        <f t="shared" si="6"/>
        <v>90.465037660818481</v>
      </c>
    </row>
    <row r="54" spans="1:10" x14ac:dyDescent="0.2">
      <c r="A54" s="45" t="s">
        <v>64</v>
      </c>
      <c r="B54" s="312" t="s">
        <v>272</v>
      </c>
      <c r="C54" s="313" t="s">
        <v>273</v>
      </c>
      <c r="D54" s="274">
        <v>44628.349999999897</v>
      </c>
      <c r="E54" s="35">
        <v>953043.21</v>
      </c>
      <c r="F54" s="275">
        <f t="shared" si="0"/>
        <v>21.355107459720159</v>
      </c>
      <c r="G54" s="46">
        <v>41755.1</v>
      </c>
      <c r="H54" s="35">
        <v>979898.87</v>
      </c>
      <c r="I54" s="275">
        <f>H54/G54</f>
        <v>23.467764895785187</v>
      </c>
      <c r="J54" s="273">
        <f t="shared" si="6"/>
        <v>109.89298433665064</v>
      </c>
    </row>
    <row r="55" spans="1:10" x14ac:dyDescent="0.2">
      <c r="A55" s="45" t="s">
        <v>65</v>
      </c>
      <c r="B55" s="312" t="s">
        <v>274</v>
      </c>
      <c r="C55" s="313" t="s">
        <v>275</v>
      </c>
      <c r="D55" s="274">
        <v>13004.98</v>
      </c>
      <c r="E55" s="35">
        <v>55722.99</v>
      </c>
      <c r="F55" s="275">
        <f t="shared" si="0"/>
        <v>4.2847424601960169</v>
      </c>
      <c r="G55" s="46">
        <v>10766.84</v>
      </c>
      <c r="H55" s="35">
        <v>51616.360000000102</v>
      </c>
      <c r="I55" s="275">
        <f>H55/G55</f>
        <v>4.7940119849463816</v>
      </c>
      <c r="J55" s="273">
        <f t="shared" si="6"/>
        <v>111.88565075920729</v>
      </c>
    </row>
    <row r="56" spans="1:10" x14ac:dyDescent="0.2">
      <c r="A56" s="45" t="s">
        <v>66</v>
      </c>
      <c r="B56" s="312" t="s">
        <v>276</v>
      </c>
      <c r="C56" s="313" t="s">
        <v>277</v>
      </c>
      <c r="D56" s="274">
        <v>333.66</v>
      </c>
      <c r="E56" s="35">
        <v>905.94000000000096</v>
      </c>
      <c r="F56" s="275">
        <f t="shared" si="0"/>
        <v>2.7151591440388447</v>
      </c>
      <c r="G56" s="46">
        <v>340.3</v>
      </c>
      <c r="H56" s="35">
        <v>1250.68</v>
      </c>
      <c r="I56" s="275">
        <f t="shared" ref="I56:I59" si="8">H56/G56</f>
        <v>3.6752277402292095</v>
      </c>
      <c r="J56" s="273">
        <f t="shared" si="6"/>
        <v>135.35956992790656</v>
      </c>
    </row>
    <row r="57" spans="1:10" x14ac:dyDescent="0.2">
      <c r="A57" s="45" t="s">
        <v>67</v>
      </c>
      <c r="B57" s="312" t="s">
        <v>278</v>
      </c>
      <c r="C57" s="313" t="s">
        <v>279</v>
      </c>
      <c r="D57" s="274">
        <v>9810.91</v>
      </c>
      <c r="E57" s="35">
        <v>35955.769999999997</v>
      </c>
      <c r="F57" s="275">
        <f t="shared" si="0"/>
        <v>3.664876142987755</v>
      </c>
      <c r="G57" s="46">
        <v>6663.74</v>
      </c>
      <c r="H57" s="35">
        <v>23202.87</v>
      </c>
      <c r="I57" s="275">
        <f t="shared" si="8"/>
        <v>3.4819590800361357</v>
      </c>
      <c r="J57" s="273">
        <f t="shared" si="6"/>
        <v>95.008915559080862</v>
      </c>
    </row>
    <row r="58" spans="1:10" x14ac:dyDescent="0.2">
      <c r="A58" s="45" t="s">
        <v>68</v>
      </c>
      <c r="B58" s="312" t="s">
        <v>280</v>
      </c>
      <c r="C58" s="313" t="s">
        <v>281</v>
      </c>
      <c r="D58" s="274">
        <v>523064.429999999</v>
      </c>
      <c r="E58" s="35">
        <v>1067857.77</v>
      </c>
      <c r="F58" s="275">
        <f t="shared" si="0"/>
        <v>2.0415415554064764</v>
      </c>
      <c r="G58" s="46">
        <v>385400.72</v>
      </c>
      <c r="H58" s="35">
        <v>924837.06000000297</v>
      </c>
      <c r="I58" s="275">
        <f t="shared" si="8"/>
        <v>2.3996765236972131</v>
      </c>
      <c r="J58" s="273">
        <f t="shared" si="6"/>
        <v>117.54237954854811</v>
      </c>
    </row>
    <row r="59" spans="1:10" x14ac:dyDescent="0.2">
      <c r="A59" s="45" t="s">
        <v>69</v>
      </c>
      <c r="B59" s="312" t="s">
        <v>282</v>
      </c>
      <c r="C59" s="313" t="s">
        <v>283</v>
      </c>
      <c r="D59" s="274">
        <v>24325.360000000001</v>
      </c>
      <c r="E59" s="35">
        <v>152091.22</v>
      </c>
      <c r="F59" s="275">
        <f t="shared" si="0"/>
        <v>6.2523728323034069</v>
      </c>
      <c r="G59" s="46">
        <v>33089.760000000002</v>
      </c>
      <c r="H59" s="35">
        <v>203043.59</v>
      </c>
      <c r="I59" s="275">
        <f t="shared" si="8"/>
        <v>6.136145744181885</v>
      </c>
      <c r="J59" s="273">
        <f t="shared" si="6"/>
        <v>98.141072337832696</v>
      </c>
    </row>
    <row r="60" spans="1:10" x14ac:dyDescent="0.2">
      <c r="A60" s="45" t="s">
        <v>70</v>
      </c>
      <c r="B60" s="312" t="s">
        <v>284</v>
      </c>
      <c r="C60" s="313" t="s">
        <v>285</v>
      </c>
      <c r="D60" s="274">
        <v>13344.75</v>
      </c>
      <c r="E60" s="35">
        <v>41241.68</v>
      </c>
      <c r="F60" s="275">
        <f t="shared" si="0"/>
        <v>3.090479776691208</v>
      </c>
      <c r="G60" s="46">
        <v>13645.39</v>
      </c>
      <c r="H60" s="35">
        <v>43609.58</v>
      </c>
      <c r="I60" s="275">
        <f>H60/G60</f>
        <v>3.1959203804361769</v>
      </c>
      <c r="J60" s="273">
        <f t="shared" si="6"/>
        <v>103.41178753345079</v>
      </c>
    </row>
    <row r="61" spans="1:10" x14ac:dyDescent="0.2">
      <c r="A61" s="45" t="s">
        <v>71</v>
      </c>
      <c r="B61" s="312" t="s">
        <v>286</v>
      </c>
      <c r="C61" s="313" t="s">
        <v>287</v>
      </c>
      <c r="D61" s="274">
        <v>6899.2</v>
      </c>
      <c r="E61" s="35">
        <v>14680.86</v>
      </c>
      <c r="F61" s="275">
        <f t="shared" si="0"/>
        <v>2.1279075834879406</v>
      </c>
      <c r="G61" s="46">
        <v>4991.3</v>
      </c>
      <c r="H61" s="35">
        <v>11494</v>
      </c>
      <c r="I61" s="275">
        <f>H61/G61</f>
        <v>2.3028068839781217</v>
      </c>
      <c r="J61" s="273">
        <f t="shared" si="6"/>
        <v>108.21930904553179</v>
      </c>
    </row>
    <row r="62" spans="1:10" x14ac:dyDescent="0.2">
      <c r="A62" s="45" t="s">
        <v>72</v>
      </c>
      <c r="B62" s="312" t="s">
        <v>288</v>
      </c>
      <c r="C62" s="313" t="s">
        <v>289</v>
      </c>
      <c r="D62" s="274">
        <v>12466.8</v>
      </c>
      <c r="E62" s="35">
        <v>38673.269999999997</v>
      </c>
      <c r="F62" s="275">
        <f t="shared" si="0"/>
        <v>3.1021007796708058</v>
      </c>
      <c r="G62" s="46">
        <v>15806.81</v>
      </c>
      <c r="H62" s="35">
        <v>49045.65</v>
      </c>
      <c r="I62" s="275">
        <f>H62/G62</f>
        <v>3.1028177095821361</v>
      </c>
      <c r="J62" s="273">
        <f t="shared" si="6"/>
        <v>100.02311110960768</v>
      </c>
    </row>
    <row r="63" spans="1:10" x14ac:dyDescent="0.2">
      <c r="A63" s="45" t="s">
        <v>73</v>
      </c>
      <c r="B63" s="312" t="s">
        <v>290</v>
      </c>
      <c r="C63" s="313" t="s">
        <v>291</v>
      </c>
      <c r="D63" s="274">
        <v>119.11</v>
      </c>
      <c r="E63" s="35">
        <v>477.63</v>
      </c>
      <c r="F63" s="275">
        <f t="shared" si="0"/>
        <v>4.0099907648392241</v>
      </c>
      <c r="G63" s="46">
        <v>180.98</v>
      </c>
      <c r="H63" s="35">
        <v>873.44</v>
      </c>
      <c r="I63" s="275">
        <f>H63/G63</f>
        <v>4.8261686374185002</v>
      </c>
      <c r="J63" s="273">
        <f t="shared" si="6"/>
        <v>120.35360978224097</v>
      </c>
    </row>
    <row r="64" spans="1:10" x14ac:dyDescent="0.2">
      <c r="A64" s="45" t="s">
        <v>74</v>
      </c>
      <c r="B64" s="312" t="s">
        <v>292</v>
      </c>
      <c r="C64" s="313" t="s">
        <v>293</v>
      </c>
      <c r="D64" s="274">
        <v>19248.77</v>
      </c>
      <c r="E64" s="35">
        <v>488289.91</v>
      </c>
      <c r="F64" s="275">
        <f t="shared" si="0"/>
        <v>25.367330483973781</v>
      </c>
      <c r="G64" s="46">
        <v>21360.52</v>
      </c>
      <c r="H64" s="35">
        <v>601292.81000000006</v>
      </c>
      <c r="I64" s="275">
        <f t="shared" ref="I64" si="9">H64/G64</f>
        <v>28.149727160200221</v>
      </c>
      <c r="J64" s="273">
        <f t="shared" si="6"/>
        <v>110.96842522702286</v>
      </c>
    </row>
    <row r="65" spans="1:10" x14ac:dyDescent="0.2">
      <c r="A65" s="45" t="s">
        <v>75</v>
      </c>
      <c r="B65" s="312" t="s">
        <v>294</v>
      </c>
      <c r="C65" s="313" t="s">
        <v>295</v>
      </c>
      <c r="D65" s="274">
        <v>1249.55</v>
      </c>
      <c r="E65" s="35">
        <v>32144.2</v>
      </c>
      <c r="F65" s="275">
        <f t="shared" si="0"/>
        <v>25.724620863510864</v>
      </c>
      <c r="G65" s="46">
        <v>2438.12</v>
      </c>
      <c r="H65" s="35">
        <v>63135.8</v>
      </c>
      <c r="I65" s="275">
        <f>H65/G65</f>
        <v>25.895279969812808</v>
      </c>
      <c r="J65" s="273">
        <f t="shared" si="6"/>
        <v>100.66340766383857</v>
      </c>
    </row>
    <row r="66" spans="1:10" ht="13.5" thickBot="1" x14ac:dyDescent="0.25">
      <c r="A66" s="319" t="s">
        <v>76</v>
      </c>
      <c r="B66" s="277"/>
      <c r="C66" s="278"/>
      <c r="D66" s="279">
        <v>2444.42</v>
      </c>
      <c r="E66" s="51">
        <v>12804.730000000001</v>
      </c>
      <c r="F66" s="280"/>
      <c r="G66" s="46">
        <v>4010.04</v>
      </c>
      <c r="H66" s="35">
        <v>16404.759999999998</v>
      </c>
      <c r="I66" s="281"/>
      <c r="J66" s="273"/>
    </row>
    <row r="67" spans="1:10" ht="14.25" thickBot="1" x14ac:dyDescent="0.3">
      <c r="A67" s="282" t="s">
        <v>77</v>
      </c>
      <c r="B67" s="283"/>
      <c r="C67" s="284"/>
      <c r="D67" s="287">
        <f>SUM(D68:D75)</f>
        <v>483057.24000000011</v>
      </c>
      <c r="E67" s="288">
        <f>SUM(E68:E75)</f>
        <v>3762554.5999999978</v>
      </c>
      <c r="F67" s="289">
        <f t="shared" si="0"/>
        <v>7.7890450415358581</v>
      </c>
      <c r="G67" s="290">
        <f>SUM(G68:G75)</f>
        <v>522735.55000000121</v>
      </c>
      <c r="H67" s="267">
        <f>SUM(H68:H75)</f>
        <v>4804985.3300000075</v>
      </c>
      <c r="I67" s="291">
        <f t="shared" ref="I67:I125" si="10">H67/G67</f>
        <v>9.1920002953692297</v>
      </c>
      <c r="J67" s="292">
        <f t="shared" ref="J67:J101" si="11">(I67/F67)*100</f>
        <v>118.01190320959725</v>
      </c>
    </row>
    <row r="68" spans="1:10" x14ac:dyDescent="0.2">
      <c r="A68" s="45" t="s">
        <v>78</v>
      </c>
      <c r="B68" s="314" t="s">
        <v>296</v>
      </c>
      <c r="C68" s="315" t="s">
        <v>297</v>
      </c>
      <c r="D68" s="272">
        <v>81352.550000000105</v>
      </c>
      <c r="E68" s="55">
        <v>1039231.2</v>
      </c>
      <c r="F68" s="293">
        <f t="shared" si="0"/>
        <v>12.774414569672354</v>
      </c>
      <c r="G68" s="46">
        <v>92867.48</v>
      </c>
      <c r="H68" s="276">
        <v>1262699.2</v>
      </c>
      <c r="I68" s="275">
        <f t="shared" si="10"/>
        <v>13.59678544093153</v>
      </c>
      <c r="J68" s="273">
        <f t="shared" si="11"/>
        <v>106.43764038480137</v>
      </c>
    </row>
    <row r="69" spans="1:10" x14ac:dyDescent="0.2">
      <c r="A69" s="45" t="s">
        <v>79</v>
      </c>
      <c r="B69" s="312" t="s">
        <v>298</v>
      </c>
      <c r="C69" s="313" t="s">
        <v>299</v>
      </c>
      <c r="D69" s="184">
        <v>130628.95</v>
      </c>
      <c r="E69" s="35">
        <v>1470082.57</v>
      </c>
      <c r="F69" s="185">
        <f t="shared" si="0"/>
        <v>11.253880322853396</v>
      </c>
      <c r="G69" s="46">
        <v>223026.510000001</v>
      </c>
      <c r="H69" s="276">
        <v>2419537.1900000102</v>
      </c>
      <c r="I69" s="275">
        <f t="shared" si="10"/>
        <v>10.848652879875129</v>
      </c>
      <c r="J69" s="273">
        <f t="shared" si="11"/>
        <v>96.39922025689782</v>
      </c>
    </row>
    <row r="70" spans="1:10" x14ac:dyDescent="0.2">
      <c r="A70" s="45" t="s">
        <v>80</v>
      </c>
      <c r="B70" s="312" t="s">
        <v>300</v>
      </c>
      <c r="C70" s="313" t="s">
        <v>301</v>
      </c>
      <c r="D70" s="184">
        <v>73466.8</v>
      </c>
      <c r="E70" s="35">
        <v>192431.89</v>
      </c>
      <c r="F70" s="185">
        <f t="shared" si="0"/>
        <v>2.6193040938219712</v>
      </c>
      <c r="G70" s="46">
        <v>61705.790000000103</v>
      </c>
      <c r="H70" s="276">
        <v>178930.61</v>
      </c>
      <c r="I70" s="275">
        <f t="shared" si="10"/>
        <v>2.8997377717714934</v>
      </c>
      <c r="J70" s="273">
        <f t="shared" si="11"/>
        <v>110.7064192588775</v>
      </c>
    </row>
    <row r="71" spans="1:10" x14ac:dyDescent="0.2">
      <c r="A71" s="45" t="s">
        <v>81</v>
      </c>
      <c r="B71" s="312" t="s">
        <v>302</v>
      </c>
      <c r="C71" s="313" t="s">
        <v>303</v>
      </c>
      <c r="D71" s="184">
        <v>127562.05</v>
      </c>
      <c r="E71" s="35">
        <v>506315.739999999</v>
      </c>
      <c r="F71" s="185">
        <f t="shared" si="0"/>
        <v>3.9691721793432997</v>
      </c>
      <c r="G71" s="46">
        <v>79486.95</v>
      </c>
      <c r="H71" s="276">
        <v>356836.64999999898</v>
      </c>
      <c r="I71" s="275">
        <f t="shared" si="10"/>
        <v>4.4892482350876337</v>
      </c>
      <c r="J71" s="273">
        <f t="shared" si="11"/>
        <v>113.10288473881171</v>
      </c>
    </row>
    <row r="72" spans="1:10" x14ac:dyDescent="0.2">
      <c r="A72" s="45" t="s">
        <v>82</v>
      </c>
      <c r="B72" s="312" t="s">
        <v>304</v>
      </c>
      <c r="C72" s="313" t="s">
        <v>305</v>
      </c>
      <c r="D72" s="184">
        <v>1903.75</v>
      </c>
      <c r="E72" s="35">
        <v>6086.73</v>
      </c>
      <c r="F72" s="185">
        <f t="shared" si="0"/>
        <v>3.1972317793827969</v>
      </c>
      <c r="G72" s="46">
        <v>1586.45</v>
      </c>
      <c r="H72" s="276">
        <v>6044.97</v>
      </c>
      <c r="I72" s="275">
        <f t="shared" si="10"/>
        <v>3.8103753663840649</v>
      </c>
      <c r="J72" s="273">
        <f t="shared" si="11"/>
        <v>119.17732680361482</v>
      </c>
    </row>
    <row r="73" spans="1:10" x14ac:dyDescent="0.2">
      <c r="A73" s="45" t="s">
        <v>83</v>
      </c>
      <c r="B73" s="312" t="s">
        <v>306</v>
      </c>
      <c r="C73" s="313" t="s">
        <v>307</v>
      </c>
      <c r="D73" s="184">
        <v>14661</v>
      </c>
      <c r="E73" s="35">
        <v>63015.890000000101</v>
      </c>
      <c r="F73" s="185">
        <f t="shared" si="0"/>
        <v>4.2981986221949455</v>
      </c>
      <c r="G73" s="46">
        <v>11358.9</v>
      </c>
      <c r="H73" s="276">
        <v>54476.72</v>
      </c>
      <c r="I73" s="275">
        <f t="shared" si="10"/>
        <v>4.7959503120900795</v>
      </c>
      <c r="J73" s="273">
        <f t="shared" si="11"/>
        <v>111.58047204530881</v>
      </c>
    </row>
    <row r="74" spans="1:10" x14ac:dyDescent="0.2">
      <c r="A74" s="45" t="s">
        <v>84</v>
      </c>
      <c r="B74" s="312" t="s">
        <v>308</v>
      </c>
      <c r="C74" s="313" t="s">
        <v>309</v>
      </c>
      <c r="D74" s="184">
        <v>47395.21</v>
      </c>
      <c r="E74" s="35">
        <v>462851.50999999902</v>
      </c>
      <c r="F74" s="185">
        <f>E74/D74</f>
        <v>9.7657866691591622</v>
      </c>
      <c r="G74" s="46">
        <v>48647.120000000097</v>
      </c>
      <c r="H74" s="276">
        <v>508664.18</v>
      </c>
      <c r="I74" s="275">
        <f t="shared" si="10"/>
        <v>10.456203368256928</v>
      </c>
      <c r="J74" s="273">
        <f t="shared" si="11"/>
        <v>107.0697499596027</v>
      </c>
    </row>
    <row r="75" spans="1:10" ht="13.5" thickBot="1" x14ac:dyDescent="0.25">
      <c r="A75" s="45" t="s">
        <v>85</v>
      </c>
      <c r="B75" s="312" t="s">
        <v>310</v>
      </c>
      <c r="C75" s="313" t="s">
        <v>311</v>
      </c>
      <c r="D75" s="274">
        <v>6086.9300000000103</v>
      </c>
      <c r="E75" s="35">
        <v>22539.069999999901</v>
      </c>
      <c r="F75" s="294">
        <f>E75/D75</f>
        <v>3.7028633481902804</v>
      </c>
      <c r="G75" s="46">
        <v>4056.35</v>
      </c>
      <c r="H75" s="276">
        <v>17795.810000000001</v>
      </c>
      <c r="I75" s="275">
        <f t="shared" si="10"/>
        <v>4.387148544874087</v>
      </c>
      <c r="J75" s="273">
        <f t="shared" si="11"/>
        <v>118.47989332412823</v>
      </c>
    </row>
    <row r="76" spans="1:10" ht="14.25" thickBot="1" x14ac:dyDescent="0.3">
      <c r="A76" s="282" t="s">
        <v>86</v>
      </c>
      <c r="B76" s="283"/>
      <c r="C76" s="284"/>
      <c r="D76" s="296">
        <f>SUM(D77:D83)</f>
        <v>272351.8400000002</v>
      </c>
      <c r="E76" s="267">
        <f>SUM(E77:E83)</f>
        <v>1056662.55</v>
      </c>
      <c r="F76" s="268">
        <f t="shared" ref="F76:F121" si="12">E76/D76</f>
        <v>3.8797701899131627</v>
      </c>
      <c r="G76" s="267">
        <f>SUM(G77:G83)</f>
        <v>312425.7099999999</v>
      </c>
      <c r="H76" s="296">
        <f>SUM(H77:H83)</f>
        <v>1311461.97</v>
      </c>
      <c r="I76" s="268">
        <f t="shared" si="10"/>
        <v>4.1976762091698543</v>
      </c>
      <c r="J76" s="286">
        <f t="shared" si="11"/>
        <v>108.19393942670112</v>
      </c>
    </row>
    <row r="77" spans="1:10" x14ac:dyDescent="0.2">
      <c r="A77" s="43" t="s">
        <v>87</v>
      </c>
      <c r="B77" s="314" t="s">
        <v>312</v>
      </c>
      <c r="C77" s="315" t="s">
        <v>313</v>
      </c>
      <c r="D77" s="184">
        <v>99.5</v>
      </c>
      <c r="E77" s="33">
        <v>444.06</v>
      </c>
      <c r="F77" s="295">
        <f t="shared" si="12"/>
        <v>4.4629145728643218</v>
      </c>
      <c r="G77" s="46">
        <v>103.1</v>
      </c>
      <c r="H77" s="35">
        <v>328.29</v>
      </c>
      <c r="I77" s="275">
        <f t="shared" si="10"/>
        <v>3.1841901066925318</v>
      </c>
      <c r="J77" s="273">
        <f t="shared" si="11"/>
        <v>71.347771836217376</v>
      </c>
    </row>
    <row r="78" spans="1:10" x14ac:dyDescent="0.2">
      <c r="A78" s="45" t="s">
        <v>88</v>
      </c>
      <c r="B78" s="312" t="s">
        <v>314</v>
      </c>
      <c r="C78" s="313" t="s">
        <v>315</v>
      </c>
      <c r="D78" s="184">
        <v>5903.85</v>
      </c>
      <c r="E78" s="35">
        <v>10123.370000000001</v>
      </c>
      <c r="F78" s="185">
        <f t="shared" si="12"/>
        <v>1.7147065050771955</v>
      </c>
      <c r="G78" s="46">
        <v>5120.3999999999996</v>
      </c>
      <c r="H78" s="35">
        <v>9066.6399999999903</v>
      </c>
      <c r="I78" s="275">
        <f t="shared" si="10"/>
        <v>1.7706897898601655</v>
      </c>
      <c r="J78" s="273">
        <f t="shared" si="11"/>
        <v>103.26489020816129</v>
      </c>
    </row>
    <row r="79" spans="1:10" x14ac:dyDescent="0.2">
      <c r="A79" s="45" t="s">
        <v>89</v>
      </c>
      <c r="B79" s="312" t="s">
        <v>316</v>
      </c>
      <c r="C79" s="313" t="s">
        <v>317</v>
      </c>
      <c r="D79" s="184">
        <v>8117.29000000001</v>
      </c>
      <c r="E79" s="35">
        <v>21335.87</v>
      </c>
      <c r="F79" s="185">
        <f t="shared" si="12"/>
        <v>2.628447425187467</v>
      </c>
      <c r="G79" s="46">
        <v>8037.31</v>
      </c>
      <c r="H79" s="35">
        <v>25243.82</v>
      </c>
      <c r="I79" s="275">
        <f t="shared" si="10"/>
        <v>3.1408294566216806</v>
      </c>
      <c r="J79" s="273">
        <f t="shared" si="11"/>
        <v>119.49371429400644</v>
      </c>
    </row>
    <row r="80" spans="1:10" x14ac:dyDescent="0.2">
      <c r="A80" s="45" t="s">
        <v>90</v>
      </c>
      <c r="B80" s="312" t="s">
        <v>318</v>
      </c>
      <c r="C80" s="313" t="s">
        <v>319</v>
      </c>
      <c r="D80" s="184">
        <v>43439.9200000001</v>
      </c>
      <c r="E80" s="35">
        <v>204461.82</v>
      </c>
      <c r="F80" s="185">
        <f t="shared" si="12"/>
        <v>4.7067724802439681</v>
      </c>
      <c r="G80" s="46">
        <v>52186.779999999897</v>
      </c>
      <c r="H80" s="35">
        <v>268544.92</v>
      </c>
      <c r="I80" s="275">
        <f t="shared" si="10"/>
        <v>5.1458419162860887</v>
      </c>
      <c r="J80" s="273">
        <f t="shared" si="11"/>
        <v>109.3284610183529</v>
      </c>
    </row>
    <row r="81" spans="1:10" x14ac:dyDescent="0.2">
      <c r="A81" s="45" t="s">
        <v>91</v>
      </c>
      <c r="B81" s="312" t="s">
        <v>320</v>
      </c>
      <c r="C81" s="313" t="s">
        <v>321</v>
      </c>
      <c r="D81" s="184">
        <v>14656.12</v>
      </c>
      <c r="E81" s="35">
        <v>103770.5</v>
      </c>
      <c r="F81" s="185">
        <f t="shared" si="12"/>
        <v>7.0803527809543043</v>
      </c>
      <c r="G81" s="46">
        <v>11042.21</v>
      </c>
      <c r="H81" s="35">
        <v>88917.040000000095</v>
      </c>
      <c r="I81" s="275">
        <f t="shared" si="10"/>
        <v>8.052467757812984</v>
      </c>
      <c r="J81" s="273">
        <f t="shared" si="11"/>
        <v>113.72975340259326</v>
      </c>
    </row>
    <row r="82" spans="1:10" x14ac:dyDescent="0.2">
      <c r="A82" s="45" t="s">
        <v>92</v>
      </c>
      <c r="B82" s="312" t="s">
        <v>322</v>
      </c>
      <c r="C82" s="313" t="s">
        <v>323</v>
      </c>
      <c r="D82" s="184">
        <v>80092.730000000098</v>
      </c>
      <c r="E82" s="35">
        <v>386276.65</v>
      </c>
      <c r="F82" s="185">
        <f t="shared" si="12"/>
        <v>4.8228678183400611</v>
      </c>
      <c r="G82" s="46">
        <v>102587.96</v>
      </c>
      <c r="H82" s="35">
        <v>495395.81</v>
      </c>
      <c r="I82" s="275">
        <f t="shared" si="10"/>
        <v>4.8289858770951284</v>
      </c>
      <c r="J82" s="273">
        <f t="shared" si="11"/>
        <v>100.12685520286917</v>
      </c>
    </row>
    <row r="83" spans="1:10" ht="13.5" thickBot="1" x14ac:dyDescent="0.25">
      <c r="A83" s="45" t="s">
        <v>93</v>
      </c>
      <c r="B83" s="312" t="s">
        <v>324</v>
      </c>
      <c r="C83" s="313" t="s">
        <v>325</v>
      </c>
      <c r="D83" s="187">
        <v>120042.43</v>
      </c>
      <c r="E83" s="35">
        <v>330250.28000000003</v>
      </c>
      <c r="F83" s="185">
        <f t="shared" si="12"/>
        <v>2.751112918990394</v>
      </c>
      <c r="G83" s="46">
        <v>133347.95000000001</v>
      </c>
      <c r="H83" s="35">
        <v>423965.45</v>
      </c>
      <c r="I83" s="275">
        <f t="shared" si="10"/>
        <v>3.1793923341153723</v>
      </c>
      <c r="J83" s="273">
        <f t="shared" si="11"/>
        <v>115.56749678170783</v>
      </c>
    </row>
    <row r="84" spans="1:10" ht="14.25" thickBot="1" x14ac:dyDescent="0.3">
      <c r="A84" s="282" t="s">
        <v>95</v>
      </c>
      <c r="B84" s="283"/>
      <c r="C84" s="284"/>
      <c r="D84" s="296">
        <f>SUM(D85:D92)</f>
        <v>35692395.449999996</v>
      </c>
      <c r="E84" s="267">
        <f>SUM(E85:E92)</f>
        <v>25507432.399999999</v>
      </c>
      <c r="F84" s="297">
        <f t="shared" si="12"/>
        <v>0.71464613339646277</v>
      </c>
      <c r="G84" s="285">
        <f>SUM(G85:G92)</f>
        <v>32794213.440000001</v>
      </c>
      <c r="H84" s="285">
        <f>SUM(H85:H92)</f>
        <v>24774325.050000008</v>
      </c>
      <c r="I84" s="298">
        <f t="shared" si="10"/>
        <v>0.75544806388867636</v>
      </c>
      <c r="J84" s="140">
        <f t="shared" si="11"/>
        <v>105.70938938664598</v>
      </c>
    </row>
    <row r="85" spans="1:10" x14ac:dyDescent="0.2">
      <c r="A85" s="43" t="s">
        <v>96</v>
      </c>
      <c r="B85" s="314" t="s">
        <v>326</v>
      </c>
      <c r="C85" s="315" t="s">
        <v>327</v>
      </c>
      <c r="D85" s="184">
        <v>450</v>
      </c>
      <c r="E85" s="33">
        <v>1136.97</v>
      </c>
      <c r="F85" s="295">
        <f t="shared" si="12"/>
        <v>2.5266000000000002</v>
      </c>
      <c r="G85" s="46">
        <v>381.7</v>
      </c>
      <c r="H85" s="35">
        <v>235.76</v>
      </c>
      <c r="I85" s="275">
        <f t="shared" si="10"/>
        <v>0.6176578464762903</v>
      </c>
      <c r="J85" s="299">
        <f t="shared" si="11"/>
        <v>24.44620622481953</v>
      </c>
    </row>
    <row r="86" spans="1:10" x14ac:dyDescent="0.2">
      <c r="A86" s="45" t="s">
        <v>97</v>
      </c>
      <c r="B86" s="312" t="s">
        <v>328</v>
      </c>
      <c r="C86" s="313" t="s">
        <v>329</v>
      </c>
      <c r="D86" s="184">
        <v>11764208.57</v>
      </c>
      <c r="E86" s="35">
        <v>10371452.1</v>
      </c>
      <c r="F86" s="185">
        <f t="shared" si="12"/>
        <v>0.88161069555059746</v>
      </c>
      <c r="G86" s="46">
        <v>7648201.3600000003</v>
      </c>
      <c r="H86" s="35">
        <v>7074349.2000000104</v>
      </c>
      <c r="I86" s="275">
        <f t="shared" si="10"/>
        <v>0.92496900473865273</v>
      </c>
      <c r="J86" s="273">
        <f t="shared" si="11"/>
        <v>104.91807885349853</v>
      </c>
    </row>
    <row r="87" spans="1:10" x14ac:dyDescent="0.2">
      <c r="A87" s="45" t="s">
        <v>98</v>
      </c>
      <c r="B87" s="312" t="s">
        <v>330</v>
      </c>
      <c r="C87" s="313" t="s">
        <v>331</v>
      </c>
      <c r="D87" s="184">
        <v>7052</v>
      </c>
      <c r="E87" s="35">
        <v>7719.18</v>
      </c>
      <c r="F87" s="185">
        <f t="shared" si="12"/>
        <v>1.0946086216676121</v>
      </c>
      <c r="G87" s="46">
        <v>36514.5</v>
      </c>
      <c r="H87" s="35">
        <v>18855.77</v>
      </c>
      <c r="I87" s="275">
        <f t="shared" si="10"/>
        <v>0.51639129660819671</v>
      </c>
      <c r="J87" s="273">
        <f t="shared" si="11"/>
        <v>47.175884273731192</v>
      </c>
    </row>
    <row r="88" spans="1:10" x14ac:dyDescent="0.2">
      <c r="A88" s="45" t="s">
        <v>99</v>
      </c>
      <c r="B88" s="312" t="s">
        <v>332</v>
      </c>
      <c r="C88" s="313" t="s">
        <v>333</v>
      </c>
      <c r="D88" s="184">
        <v>1078139.48</v>
      </c>
      <c r="E88" s="35">
        <v>585968.31999999902</v>
      </c>
      <c r="F88" s="185">
        <f t="shared" si="12"/>
        <v>0.54349954794346189</v>
      </c>
      <c r="G88" s="46">
        <v>982583.47</v>
      </c>
      <c r="H88" s="35">
        <v>562484.86</v>
      </c>
      <c r="I88" s="275">
        <f t="shared" si="10"/>
        <v>0.57245504038450801</v>
      </c>
      <c r="J88" s="273">
        <f t="shared" si="11"/>
        <v>105.32760193648924</v>
      </c>
    </row>
    <row r="89" spans="1:10" x14ac:dyDescent="0.2">
      <c r="A89" s="45" t="s">
        <v>100</v>
      </c>
      <c r="B89" s="312" t="s">
        <v>334</v>
      </c>
      <c r="C89" s="313" t="s">
        <v>335</v>
      </c>
      <c r="D89" s="184">
        <v>3269.25</v>
      </c>
      <c r="E89" s="35">
        <v>15167.91</v>
      </c>
      <c r="F89" s="185">
        <f t="shared" si="12"/>
        <v>4.639568708419362</v>
      </c>
      <c r="G89" s="46">
        <v>3155.18</v>
      </c>
      <c r="H89" s="35">
        <v>17296.63</v>
      </c>
      <c r="I89" s="275">
        <f t="shared" si="10"/>
        <v>5.4819788411437704</v>
      </c>
      <c r="J89" s="273">
        <f t="shared" si="11"/>
        <v>118.15707850593307</v>
      </c>
    </row>
    <row r="90" spans="1:10" x14ac:dyDescent="0.2">
      <c r="A90" s="45" t="s">
        <v>101</v>
      </c>
      <c r="B90" s="312" t="s">
        <v>336</v>
      </c>
      <c r="C90" s="313" t="s">
        <v>337</v>
      </c>
      <c r="D90" s="184">
        <v>19882506.02</v>
      </c>
      <c r="E90" s="35">
        <v>13250054.369999999</v>
      </c>
      <c r="F90" s="185">
        <f t="shared" si="12"/>
        <v>0.66641772202516347</v>
      </c>
      <c r="G90" s="46">
        <v>21148919.109999999</v>
      </c>
      <c r="H90" s="35">
        <v>15715319.869999999</v>
      </c>
      <c r="I90" s="275">
        <f t="shared" si="10"/>
        <v>0.74307910433915314</v>
      </c>
      <c r="J90" s="273">
        <f t="shared" si="11"/>
        <v>111.50350295022542</v>
      </c>
    </row>
    <row r="91" spans="1:10" x14ac:dyDescent="0.2">
      <c r="A91" s="45" t="s">
        <v>102</v>
      </c>
      <c r="B91" s="312" t="s">
        <v>338</v>
      </c>
      <c r="C91" s="313" t="s">
        <v>339</v>
      </c>
      <c r="D91" s="184">
        <v>1728493.55</v>
      </c>
      <c r="E91" s="35">
        <v>715982.48999999894</v>
      </c>
      <c r="F91" s="185">
        <f t="shared" si="12"/>
        <v>0.41422340858604817</v>
      </c>
      <c r="G91" s="46">
        <v>1836790</v>
      </c>
      <c r="H91" s="35">
        <v>805376.80999999901</v>
      </c>
      <c r="I91" s="275">
        <f t="shared" si="10"/>
        <v>0.43846972707821746</v>
      </c>
      <c r="J91" s="273">
        <f t="shared" si="11"/>
        <v>105.85343995283465</v>
      </c>
    </row>
    <row r="92" spans="1:10" ht="13.5" thickBot="1" x14ac:dyDescent="0.25">
      <c r="A92" s="47" t="s">
        <v>103</v>
      </c>
      <c r="B92" s="316" t="s">
        <v>340</v>
      </c>
      <c r="C92" s="317" t="s">
        <v>341</v>
      </c>
      <c r="D92" s="184">
        <v>1228276.58</v>
      </c>
      <c r="E92" s="36">
        <v>559951.06000000099</v>
      </c>
      <c r="F92" s="300">
        <f t="shared" si="12"/>
        <v>0.45588352747066213</v>
      </c>
      <c r="G92" s="46">
        <v>1137668.1200000001</v>
      </c>
      <c r="H92" s="35">
        <v>580406.15</v>
      </c>
      <c r="I92" s="275">
        <f t="shared" si="10"/>
        <v>0.51017176256991359</v>
      </c>
      <c r="J92" s="301">
        <f t="shared" si="11"/>
        <v>111.90835637349173</v>
      </c>
    </row>
    <row r="93" spans="1:10" ht="14.25" thickBot="1" x14ac:dyDescent="0.3">
      <c r="A93" s="282" t="s">
        <v>104</v>
      </c>
      <c r="B93" s="283"/>
      <c r="C93" s="284"/>
      <c r="D93" s="296">
        <f>SUM(D94:D102)</f>
        <v>876784.92</v>
      </c>
      <c r="E93" s="267">
        <f>SUM(E94:E102)</f>
        <v>6419994</v>
      </c>
      <c r="F93" s="297">
        <f t="shared" si="12"/>
        <v>7.3221993827174856</v>
      </c>
      <c r="G93" s="267">
        <f>SUM(G94:G102)</f>
        <v>876951.19000000006</v>
      </c>
      <c r="H93" s="296">
        <f t="shared" ref="H93" si="13">SUM(H94:H102)</f>
        <v>6838137.7400000002</v>
      </c>
      <c r="I93" s="268">
        <f t="shared" si="10"/>
        <v>7.7976263878494763</v>
      </c>
      <c r="J93" s="140">
        <f t="shared" si="11"/>
        <v>106.49295355510444</v>
      </c>
    </row>
    <row r="94" spans="1:10" x14ac:dyDescent="0.2">
      <c r="A94" s="43" t="s">
        <v>105</v>
      </c>
      <c r="B94" s="314" t="s">
        <v>342</v>
      </c>
      <c r="C94" s="315" t="s">
        <v>343</v>
      </c>
      <c r="D94" s="184">
        <v>2087.91</v>
      </c>
      <c r="E94" s="33">
        <v>97072</v>
      </c>
      <c r="F94" s="295">
        <f t="shared" si="12"/>
        <v>46.492425439793863</v>
      </c>
      <c r="G94" s="46">
        <v>2547.5100000000002</v>
      </c>
      <c r="H94" s="35">
        <v>119973.64</v>
      </c>
      <c r="I94" s="275">
        <f t="shared" si="10"/>
        <v>47.094472641913079</v>
      </c>
      <c r="J94" s="299">
        <f t="shared" si="11"/>
        <v>101.29493610286873</v>
      </c>
    </row>
    <row r="95" spans="1:10" x14ac:dyDescent="0.2">
      <c r="A95" s="45" t="s">
        <v>106</v>
      </c>
      <c r="B95" s="312" t="s">
        <v>344</v>
      </c>
      <c r="C95" s="313" t="s">
        <v>345</v>
      </c>
      <c r="D95" s="184">
        <v>6897.9</v>
      </c>
      <c r="E95" s="35">
        <v>388261.62</v>
      </c>
      <c r="F95" s="185">
        <f t="shared" si="12"/>
        <v>56.286930805027616</v>
      </c>
      <c r="G95" s="46">
        <v>7738.05</v>
      </c>
      <c r="H95" s="35">
        <v>445531.6</v>
      </c>
      <c r="I95" s="275">
        <f t="shared" si="10"/>
        <v>57.576727987025151</v>
      </c>
      <c r="J95" s="273">
        <f t="shared" si="11"/>
        <v>102.29146830987332</v>
      </c>
    </row>
    <row r="96" spans="1:10" x14ac:dyDescent="0.2">
      <c r="A96" s="45" t="s">
        <v>107</v>
      </c>
      <c r="B96" s="312" t="s">
        <v>346</v>
      </c>
      <c r="C96" s="313" t="s">
        <v>347</v>
      </c>
      <c r="D96" s="184">
        <v>5502.65</v>
      </c>
      <c r="E96" s="35">
        <v>11037.83</v>
      </c>
      <c r="F96" s="185">
        <f t="shared" si="12"/>
        <v>2.0059116970914017</v>
      </c>
      <c r="G96" s="46">
        <v>10929.1</v>
      </c>
      <c r="H96" s="35">
        <v>21403</v>
      </c>
      <c r="I96" s="275">
        <f t="shared" si="10"/>
        <v>1.9583497268759549</v>
      </c>
      <c r="J96" s="273">
        <f t="shared" si="11"/>
        <v>97.628910071943238</v>
      </c>
    </row>
    <row r="97" spans="1:10" x14ac:dyDescent="0.2">
      <c r="A97" s="45" t="s">
        <v>108</v>
      </c>
      <c r="B97" s="312" t="s">
        <v>348</v>
      </c>
      <c r="C97" s="313" t="s">
        <v>349</v>
      </c>
      <c r="D97" s="184">
        <v>638836.36</v>
      </c>
      <c r="E97" s="35">
        <v>2339988.63</v>
      </c>
      <c r="F97" s="185">
        <f t="shared" si="12"/>
        <v>3.6628920589303964</v>
      </c>
      <c r="G97" s="46">
        <v>658005.68000000005</v>
      </c>
      <c r="H97" s="35">
        <v>2483715.98</v>
      </c>
      <c r="I97" s="275">
        <f t="shared" si="10"/>
        <v>3.774611763229764</v>
      </c>
      <c r="J97" s="273">
        <f t="shared" si="11"/>
        <v>103.05004085574913</v>
      </c>
    </row>
    <row r="98" spans="1:10" x14ac:dyDescent="0.2">
      <c r="A98" s="45" t="s">
        <v>109</v>
      </c>
      <c r="B98" s="312" t="s">
        <v>350</v>
      </c>
      <c r="C98" s="313" t="s">
        <v>351</v>
      </c>
      <c r="D98" s="184">
        <v>7995.14</v>
      </c>
      <c r="E98" s="35">
        <v>75081.78</v>
      </c>
      <c r="F98" s="185">
        <f t="shared" si="12"/>
        <v>9.3909274884492326</v>
      </c>
      <c r="G98" s="46">
        <v>7408.1</v>
      </c>
      <c r="H98" s="35">
        <v>70335.05</v>
      </c>
      <c r="I98" s="275">
        <f t="shared" si="10"/>
        <v>9.4943440288333036</v>
      </c>
      <c r="J98" s="273">
        <f t="shared" si="11"/>
        <v>101.10123883409037</v>
      </c>
    </row>
    <row r="99" spans="1:10" x14ac:dyDescent="0.2">
      <c r="A99" s="45" t="s">
        <v>110</v>
      </c>
      <c r="B99" s="312" t="s">
        <v>352</v>
      </c>
      <c r="C99" s="313" t="s">
        <v>353</v>
      </c>
      <c r="D99" s="184">
        <v>6169.36</v>
      </c>
      <c r="E99" s="35">
        <v>47041.51</v>
      </c>
      <c r="F99" s="185">
        <f t="shared" si="12"/>
        <v>7.6250226927914735</v>
      </c>
      <c r="G99" s="46">
        <v>3944.4</v>
      </c>
      <c r="H99" s="35">
        <v>34479.699999999997</v>
      </c>
      <c r="I99" s="275">
        <f t="shared" si="10"/>
        <v>8.7414308893621335</v>
      </c>
      <c r="J99" s="273">
        <f t="shared" si="11"/>
        <v>114.64137539716555</v>
      </c>
    </row>
    <row r="100" spans="1:10" x14ac:dyDescent="0.2">
      <c r="A100" s="45" t="s">
        <v>111</v>
      </c>
      <c r="B100" s="312" t="s">
        <v>354</v>
      </c>
      <c r="C100" s="313" t="s">
        <v>355</v>
      </c>
      <c r="D100" s="184">
        <v>207415.2</v>
      </c>
      <c r="E100" s="35">
        <v>3443646.3</v>
      </c>
      <c r="F100" s="185">
        <f t="shared" si="12"/>
        <v>16.602670874651423</v>
      </c>
      <c r="G100" s="46">
        <v>184449.65</v>
      </c>
      <c r="H100" s="35">
        <v>3637895.55</v>
      </c>
      <c r="I100" s="275">
        <f t="shared" si="10"/>
        <v>19.722973451020373</v>
      </c>
      <c r="J100" s="273">
        <f t="shared" si="11"/>
        <v>118.79397959477085</v>
      </c>
    </row>
    <row r="101" spans="1:10" x14ac:dyDescent="0.2">
      <c r="A101" s="47" t="s">
        <v>112</v>
      </c>
      <c r="B101" s="312" t="s">
        <v>356</v>
      </c>
      <c r="C101" s="313" t="s">
        <v>357</v>
      </c>
      <c r="D101" s="184">
        <v>724.5</v>
      </c>
      <c r="E101" s="35">
        <v>10565.53</v>
      </c>
      <c r="F101" s="300">
        <f t="shared" si="12"/>
        <v>14.5832022084196</v>
      </c>
      <c r="G101" s="46">
        <v>913.95</v>
      </c>
      <c r="H101" s="35">
        <v>17322.53</v>
      </c>
      <c r="I101" s="275">
        <f t="shared" si="10"/>
        <v>18.953476667213739</v>
      </c>
      <c r="J101" s="273">
        <f t="shared" si="11"/>
        <v>129.96786574262109</v>
      </c>
    </row>
    <row r="102" spans="1:10" ht="13.5" thickBot="1" x14ac:dyDescent="0.25">
      <c r="A102" s="45" t="s">
        <v>113</v>
      </c>
      <c r="B102" s="316" t="s">
        <v>358</v>
      </c>
      <c r="C102" s="317" t="s">
        <v>359</v>
      </c>
      <c r="D102" s="184">
        <v>1155.9000000000001</v>
      </c>
      <c r="E102" s="36">
        <v>7298.8</v>
      </c>
      <c r="F102" s="300"/>
      <c r="G102" s="50">
        <v>1014.75</v>
      </c>
      <c r="H102" s="302">
        <v>7480.6900000000014</v>
      </c>
      <c r="I102" s="275"/>
      <c r="J102" s="301"/>
    </row>
    <row r="103" spans="1:10" ht="14.25" thickBot="1" x14ac:dyDescent="0.3">
      <c r="A103" s="282" t="s">
        <v>114</v>
      </c>
      <c r="B103" s="283"/>
      <c r="C103" s="284"/>
      <c r="D103" s="296">
        <f>SUM(D104:D113)</f>
        <v>40906.22</v>
      </c>
      <c r="E103" s="267">
        <f>SUM(E104:E113)</f>
        <v>551248.64000000001</v>
      </c>
      <c r="F103" s="297">
        <f t="shared" si="12"/>
        <v>13.475912465145887</v>
      </c>
      <c r="G103" s="285">
        <f>SUM(G104:G113)</f>
        <v>55925.279999999999</v>
      </c>
      <c r="H103" s="267">
        <f>SUM(H104:H113)</f>
        <v>597700.54999999981</v>
      </c>
      <c r="I103" s="303">
        <f t="shared" si="10"/>
        <v>10.687484264718922</v>
      </c>
      <c r="J103" s="140">
        <f t="shared" ref="J103:J112" si="14">(I103/F103)*100</f>
        <v>79.308056447836393</v>
      </c>
    </row>
    <row r="104" spans="1:10" x14ac:dyDescent="0.2">
      <c r="A104" s="43" t="s">
        <v>115</v>
      </c>
      <c r="B104" s="314" t="s">
        <v>360</v>
      </c>
      <c r="C104" s="315" t="s">
        <v>361</v>
      </c>
      <c r="D104" s="184">
        <v>1087</v>
      </c>
      <c r="E104" s="33">
        <v>2848.5</v>
      </c>
      <c r="F104" s="295">
        <f t="shared" si="12"/>
        <v>2.6205151793928243</v>
      </c>
      <c r="G104" s="46">
        <v>8622</v>
      </c>
      <c r="H104" s="276">
        <v>9552</v>
      </c>
      <c r="I104" s="275">
        <f t="shared" si="10"/>
        <v>1.1078636047320807</v>
      </c>
      <c r="J104" s="299">
        <f t="shared" si="14"/>
        <v>42.276557428252474</v>
      </c>
    </row>
    <row r="105" spans="1:10" x14ac:dyDescent="0.2">
      <c r="A105" s="45" t="s">
        <v>116</v>
      </c>
      <c r="B105" s="312" t="s">
        <v>362</v>
      </c>
      <c r="C105" s="313" t="s">
        <v>363</v>
      </c>
      <c r="D105" s="184">
        <v>10372</v>
      </c>
      <c r="E105" s="35">
        <v>137707.31</v>
      </c>
      <c r="F105" s="185">
        <f t="shared" si="12"/>
        <v>13.276832819128423</v>
      </c>
      <c r="G105" s="46">
        <v>17920.8</v>
      </c>
      <c r="H105" s="276">
        <v>185704.75</v>
      </c>
      <c r="I105" s="275">
        <f t="shared" si="10"/>
        <v>10.362525668496943</v>
      </c>
      <c r="J105" s="273">
        <f t="shared" si="14"/>
        <v>78.049681047179192</v>
      </c>
    </row>
    <row r="106" spans="1:10" x14ac:dyDescent="0.2">
      <c r="A106" s="45" t="s">
        <v>117</v>
      </c>
      <c r="B106" s="312" t="s">
        <v>364</v>
      </c>
      <c r="C106" s="313" t="s">
        <v>365</v>
      </c>
      <c r="D106" s="184">
        <v>4456.7700000000004</v>
      </c>
      <c r="E106" s="35">
        <v>44019.02</v>
      </c>
      <c r="F106" s="185">
        <f t="shared" si="12"/>
        <v>9.8768884191914754</v>
      </c>
      <c r="G106" s="46">
        <v>2396.6799999999998</v>
      </c>
      <c r="H106" s="276">
        <v>15397.78</v>
      </c>
      <c r="I106" s="275">
        <f t="shared" si="10"/>
        <v>6.424629070213796</v>
      </c>
      <c r="J106" s="273">
        <f t="shared" si="14"/>
        <v>65.047095780998177</v>
      </c>
    </row>
    <row r="107" spans="1:10" x14ac:dyDescent="0.2">
      <c r="A107" s="45" t="s">
        <v>118</v>
      </c>
      <c r="B107" s="312" t="s">
        <v>366</v>
      </c>
      <c r="C107" s="313" t="s">
        <v>367</v>
      </c>
      <c r="D107" s="184">
        <v>8.5</v>
      </c>
      <c r="E107" s="35">
        <v>25.5</v>
      </c>
      <c r="F107" s="185">
        <f t="shared" si="12"/>
        <v>3</v>
      </c>
      <c r="G107" s="46">
        <v>34</v>
      </c>
      <c r="H107" s="276">
        <v>97.8</v>
      </c>
      <c r="I107" s="275">
        <f t="shared" si="10"/>
        <v>2.8764705882352941</v>
      </c>
      <c r="J107" s="273">
        <f t="shared" si="14"/>
        <v>95.882352941176478</v>
      </c>
    </row>
    <row r="108" spans="1:10" x14ac:dyDescent="0.2">
      <c r="A108" s="45" t="s">
        <v>119</v>
      </c>
      <c r="B108" s="312" t="s">
        <v>368</v>
      </c>
      <c r="C108" s="313" t="s">
        <v>369</v>
      </c>
      <c r="D108" s="184">
        <v>76.7</v>
      </c>
      <c r="E108" s="35">
        <v>1930</v>
      </c>
      <c r="F108" s="185">
        <f t="shared" si="12"/>
        <v>25.162972620599739</v>
      </c>
      <c r="G108" s="46">
        <v>172.8</v>
      </c>
      <c r="H108" s="276">
        <v>2642</v>
      </c>
      <c r="I108" s="275">
        <f t="shared" si="10"/>
        <v>15.289351851851851</v>
      </c>
      <c r="J108" s="273">
        <f t="shared" si="14"/>
        <v>60.761310209172905</v>
      </c>
    </row>
    <row r="109" spans="1:10" x14ac:dyDescent="0.2">
      <c r="A109" s="45" t="s">
        <v>120</v>
      </c>
      <c r="B109" s="312" t="s">
        <v>370</v>
      </c>
      <c r="C109" s="313" t="s">
        <v>371</v>
      </c>
      <c r="D109" s="184">
        <v>4898.05</v>
      </c>
      <c r="E109" s="35">
        <v>50763.9</v>
      </c>
      <c r="F109" s="185">
        <f t="shared" si="12"/>
        <v>10.364104082236809</v>
      </c>
      <c r="G109" s="46">
        <v>6904.7</v>
      </c>
      <c r="H109" s="276">
        <v>55223.7</v>
      </c>
      <c r="I109" s="275">
        <f t="shared" si="10"/>
        <v>7.9979868785030481</v>
      </c>
      <c r="J109" s="273">
        <f t="shared" si="14"/>
        <v>77.170074856840898</v>
      </c>
    </row>
    <row r="110" spans="1:10" x14ac:dyDescent="0.2">
      <c r="A110" s="45" t="s">
        <v>121</v>
      </c>
      <c r="B110" s="312" t="s">
        <v>372</v>
      </c>
      <c r="C110" s="313" t="s">
        <v>373</v>
      </c>
      <c r="D110" s="184">
        <v>5014.3999999999996</v>
      </c>
      <c r="E110" s="35">
        <v>23301.27</v>
      </c>
      <c r="F110" s="185">
        <f t="shared" si="12"/>
        <v>4.6468710114869181</v>
      </c>
      <c r="G110" s="46">
        <v>2588.6999999999998</v>
      </c>
      <c r="H110" s="276">
        <v>13634.72</v>
      </c>
      <c r="I110" s="275">
        <f t="shared" si="10"/>
        <v>5.2670143315177507</v>
      </c>
      <c r="J110" s="273">
        <f t="shared" si="14"/>
        <v>113.34539561132335</v>
      </c>
    </row>
    <row r="111" spans="1:10" x14ac:dyDescent="0.2">
      <c r="A111" s="45" t="s">
        <v>122</v>
      </c>
      <c r="B111" s="312" t="s">
        <v>374</v>
      </c>
      <c r="C111" s="313" t="s">
        <v>375</v>
      </c>
      <c r="D111" s="184">
        <v>14603.3</v>
      </c>
      <c r="E111" s="35">
        <v>287661.14</v>
      </c>
      <c r="F111" s="185">
        <f t="shared" si="12"/>
        <v>19.698365437948958</v>
      </c>
      <c r="G111" s="46">
        <v>16569.3</v>
      </c>
      <c r="H111" s="276">
        <v>311675.59999999998</v>
      </c>
      <c r="I111" s="275">
        <f t="shared" si="10"/>
        <v>18.810426511681243</v>
      </c>
      <c r="J111" s="273">
        <f t="shared" si="14"/>
        <v>95.492321791547752</v>
      </c>
    </row>
    <row r="112" spans="1:10" x14ac:dyDescent="0.2">
      <c r="A112" s="45" t="s">
        <v>123</v>
      </c>
      <c r="B112" s="312" t="s">
        <v>376</v>
      </c>
      <c r="C112" s="313" t="s">
        <v>377</v>
      </c>
      <c r="D112" s="184">
        <v>314.5</v>
      </c>
      <c r="E112" s="35">
        <v>2579.5</v>
      </c>
      <c r="F112" s="185">
        <f t="shared" si="12"/>
        <v>8.2019077901430837</v>
      </c>
      <c r="G112" s="46">
        <v>716.3</v>
      </c>
      <c r="H112" s="276">
        <v>3772.2</v>
      </c>
      <c r="I112" s="275">
        <f t="shared" si="10"/>
        <v>5.266229233561357</v>
      </c>
      <c r="J112" s="273">
        <f t="shared" si="14"/>
        <v>64.207369410934163</v>
      </c>
    </row>
    <row r="113" spans="1:10" ht="13.5" thickBot="1" x14ac:dyDescent="0.25">
      <c r="A113" s="47" t="s">
        <v>143</v>
      </c>
      <c r="B113" s="316" t="s">
        <v>378</v>
      </c>
      <c r="C113" s="317" t="s">
        <v>379</v>
      </c>
      <c r="D113" s="184">
        <v>75</v>
      </c>
      <c r="E113" s="36">
        <v>412.5</v>
      </c>
      <c r="F113" s="300"/>
      <c r="G113" s="46"/>
      <c r="H113" s="138"/>
      <c r="I113" s="275"/>
      <c r="J113" s="301"/>
    </row>
    <row r="114" spans="1:10" ht="14.25" thickBot="1" x14ac:dyDescent="0.3">
      <c r="A114" s="282" t="s">
        <v>124</v>
      </c>
      <c r="B114" s="283"/>
      <c r="C114" s="284"/>
      <c r="D114" s="296">
        <f>SUM(D115:D122)</f>
        <v>251494.65</v>
      </c>
      <c r="E114" s="267">
        <f>SUM(E115:E122)</f>
        <v>2292513.71</v>
      </c>
      <c r="F114" s="297">
        <f t="shared" si="12"/>
        <v>9.1155565734698527</v>
      </c>
      <c r="G114" s="290">
        <f>SUM(G115:G122)</f>
        <v>264779.67</v>
      </c>
      <c r="H114" s="267">
        <f>SUM(H115:H122)</f>
        <v>2574969.8299999996</v>
      </c>
      <c r="I114" s="291">
        <f t="shared" si="10"/>
        <v>9.7249529391739173</v>
      </c>
      <c r="J114" s="140">
        <f t="shared" ref="J114:J121" si="15">(I114/F114)*100</f>
        <v>106.68523485968666</v>
      </c>
    </row>
    <row r="115" spans="1:10" x14ac:dyDescent="0.2">
      <c r="A115" s="43" t="s">
        <v>125</v>
      </c>
      <c r="B115" s="314" t="s">
        <v>380</v>
      </c>
      <c r="C115" s="315" t="s">
        <v>381</v>
      </c>
      <c r="D115" s="184">
        <v>37532.639999999999</v>
      </c>
      <c r="E115" s="33">
        <v>431675.03</v>
      </c>
      <c r="F115" s="270">
        <f t="shared" si="12"/>
        <v>11.501323381462109</v>
      </c>
      <c r="G115" s="139">
        <v>54667.87</v>
      </c>
      <c r="H115" s="35">
        <v>708113.48</v>
      </c>
      <c r="I115" s="275">
        <f>H115/G115</f>
        <v>12.953010241664801</v>
      </c>
      <c r="J115" s="299">
        <f t="shared" si="15"/>
        <v>112.621911514483</v>
      </c>
    </row>
    <row r="116" spans="1:10" x14ac:dyDescent="0.2">
      <c r="A116" s="45" t="s">
        <v>126</v>
      </c>
      <c r="B116" s="312" t="s">
        <v>382</v>
      </c>
      <c r="C116" s="313" t="s">
        <v>383</v>
      </c>
      <c r="D116" s="184">
        <v>35621.800000000003</v>
      </c>
      <c r="E116" s="35">
        <v>416183.72</v>
      </c>
      <c r="F116" s="185">
        <f t="shared" si="12"/>
        <v>11.683399491322728</v>
      </c>
      <c r="G116" s="46">
        <v>31350.7</v>
      </c>
      <c r="H116" s="35">
        <v>382679.43</v>
      </c>
      <c r="I116" s="275">
        <f t="shared" si="10"/>
        <v>12.206407831404084</v>
      </c>
      <c r="J116" s="273">
        <f t="shared" si="15"/>
        <v>104.47650823264063</v>
      </c>
    </row>
    <row r="117" spans="1:10" x14ac:dyDescent="0.2">
      <c r="A117" s="45" t="s">
        <v>127</v>
      </c>
      <c r="B117" s="312" t="s">
        <v>384</v>
      </c>
      <c r="C117" s="313" t="s">
        <v>385</v>
      </c>
      <c r="D117" s="184">
        <v>2531.27</v>
      </c>
      <c r="E117" s="35">
        <v>10421.870000000001</v>
      </c>
      <c r="F117" s="185">
        <f t="shared" si="12"/>
        <v>4.1172494439550107</v>
      </c>
      <c r="G117" s="46">
        <v>7272.8200000000097</v>
      </c>
      <c r="H117" s="35">
        <v>35969.519999999997</v>
      </c>
      <c r="I117" s="275">
        <f t="shared" si="10"/>
        <v>4.9457459417392355</v>
      </c>
      <c r="J117" s="273">
        <f t="shared" si="15"/>
        <v>120.12257234014889</v>
      </c>
    </row>
    <row r="118" spans="1:10" x14ac:dyDescent="0.2">
      <c r="A118" s="45" t="s">
        <v>128</v>
      </c>
      <c r="B118" s="312" t="s">
        <v>386</v>
      </c>
      <c r="C118" s="313" t="s">
        <v>387</v>
      </c>
      <c r="D118" s="184">
        <v>40353.67</v>
      </c>
      <c r="E118" s="35">
        <v>100650.12</v>
      </c>
      <c r="F118" s="185">
        <f t="shared" si="12"/>
        <v>2.4941999079637616</v>
      </c>
      <c r="G118" s="46">
        <v>33799.800000000003</v>
      </c>
      <c r="H118" s="35">
        <v>87942.290000000095</v>
      </c>
      <c r="I118" s="275">
        <f t="shared" si="10"/>
        <v>2.6018582950194999</v>
      </c>
      <c r="J118" s="273">
        <f t="shared" si="15"/>
        <v>104.31634957214114</v>
      </c>
    </row>
    <row r="119" spans="1:10" x14ac:dyDescent="0.2">
      <c r="A119" s="45" t="s">
        <v>129</v>
      </c>
      <c r="B119" s="312" t="s">
        <v>388</v>
      </c>
      <c r="C119" s="313" t="s">
        <v>389</v>
      </c>
      <c r="D119" s="184">
        <v>11658</v>
      </c>
      <c r="E119" s="35">
        <v>74384.519999999902</v>
      </c>
      <c r="F119" s="185">
        <f t="shared" si="12"/>
        <v>6.3805558414822352</v>
      </c>
      <c r="G119" s="46">
        <v>17961.38</v>
      </c>
      <c r="H119" s="35">
        <v>121249.24</v>
      </c>
      <c r="I119" s="275">
        <f t="shared" si="10"/>
        <v>6.7505525744681085</v>
      </c>
      <c r="J119" s="273">
        <f t="shared" si="15"/>
        <v>105.79881662629444</v>
      </c>
    </row>
    <row r="120" spans="1:10" x14ac:dyDescent="0.2">
      <c r="A120" s="45" t="s">
        <v>390</v>
      </c>
      <c r="B120" s="312" t="s">
        <v>391</v>
      </c>
      <c r="C120" s="313" t="s">
        <v>392</v>
      </c>
      <c r="D120" s="184">
        <v>14072.57</v>
      </c>
      <c r="E120" s="35">
        <v>21511.51</v>
      </c>
      <c r="F120" s="185">
        <f t="shared" si="12"/>
        <v>1.5286127551683877</v>
      </c>
      <c r="G120" s="46">
        <v>16977.77</v>
      </c>
      <c r="H120" s="35">
        <v>23199.71</v>
      </c>
      <c r="I120" s="275">
        <f t="shared" si="10"/>
        <v>1.3664756914482878</v>
      </c>
      <c r="J120" s="273">
        <f t="shared" si="15"/>
        <v>89.393189140160018</v>
      </c>
    </row>
    <row r="121" spans="1:10" x14ac:dyDescent="0.2">
      <c r="A121" s="34" t="s">
        <v>130</v>
      </c>
      <c r="B121" s="318" t="s">
        <v>393</v>
      </c>
      <c r="C121" s="313" t="s">
        <v>394</v>
      </c>
      <c r="D121" s="184">
        <v>109348.4</v>
      </c>
      <c r="E121" s="36">
        <v>1234350.24</v>
      </c>
      <c r="F121" s="300">
        <f t="shared" si="12"/>
        <v>11.288233206887345</v>
      </c>
      <c r="G121" s="46">
        <v>102543.38</v>
      </c>
      <c r="H121" s="35">
        <v>1213540.72</v>
      </c>
      <c r="I121" s="275">
        <f t="shared" si="10"/>
        <v>11.834413103995596</v>
      </c>
      <c r="J121" s="273">
        <f t="shared" si="15"/>
        <v>104.83848877940444</v>
      </c>
    </row>
    <row r="122" spans="1:10" ht="13.5" thickBot="1" x14ac:dyDescent="0.25">
      <c r="A122" s="329" t="s">
        <v>395</v>
      </c>
      <c r="B122" s="277"/>
      <c r="C122" s="278"/>
      <c r="D122" s="274">
        <v>376.3</v>
      </c>
      <c r="E122" s="274">
        <v>3336.7</v>
      </c>
      <c r="F122" s="274"/>
      <c r="G122" s="139">
        <v>205.95</v>
      </c>
      <c r="H122" s="35">
        <v>2275.44</v>
      </c>
      <c r="I122" s="275"/>
      <c r="J122" s="273"/>
    </row>
    <row r="123" spans="1:10" ht="14.25" thickBot="1" x14ac:dyDescent="0.3">
      <c r="A123" s="282" t="s">
        <v>131</v>
      </c>
      <c r="B123" s="283"/>
      <c r="C123" s="284"/>
      <c r="D123" s="296">
        <f>SUM(D124:D128)</f>
        <v>135556.25</v>
      </c>
      <c r="E123" s="267">
        <f>SUM(E124:E128)</f>
        <v>410008.49</v>
      </c>
      <c r="F123" s="304">
        <f t="shared" ref="F123:F127" si="16">E123/D123</f>
        <v>3.0246373000138318</v>
      </c>
      <c r="G123" s="267">
        <f>SUM(G124:G128)</f>
        <v>138377.29999999999</v>
      </c>
      <c r="H123" s="267">
        <f>SUM(H124:H128)</f>
        <v>395314.85</v>
      </c>
      <c r="I123" s="268">
        <f t="shared" si="10"/>
        <v>2.8567897335762442</v>
      </c>
      <c r="J123" s="140">
        <f>(I123/F123)*100</f>
        <v>94.450654746708977</v>
      </c>
    </row>
    <row r="124" spans="1:10" x14ac:dyDescent="0.2">
      <c r="A124" s="43" t="s">
        <v>133</v>
      </c>
      <c r="B124" s="314" t="s">
        <v>398</v>
      </c>
      <c r="C124" s="315" t="s">
        <v>399</v>
      </c>
      <c r="D124" s="184">
        <v>132283.65</v>
      </c>
      <c r="E124" s="33">
        <v>394507.43</v>
      </c>
      <c r="F124" s="295">
        <f t="shared" si="16"/>
        <v>2.9822841295957589</v>
      </c>
      <c r="G124" s="46">
        <v>126780.6</v>
      </c>
      <c r="H124" s="35">
        <v>355636.8</v>
      </c>
      <c r="I124" s="275">
        <f t="shared" si="10"/>
        <v>2.8051358015343038</v>
      </c>
      <c r="J124" s="299">
        <f>(I124/F124)*100</f>
        <v>94.059978179025236</v>
      </c>
    </row>
    <row r="125" spans="1:10" x14ac:dyDescent="0.2">
      <c r="A125" s="45" t="s">
        <v>134</v>
      </c>
      <c r="B125" s="312" t="s">
        <v>400</v>
      </c>
      <c r="C125" s="313" t="s">
        <v>401</v>
      </c>
      <c r="D125" s="184">
        <v>2599</v>
      </c>
      <c r="E125" s="35">
        <v>10353.5</v>
      </c>
      <c r="F125" s="185">
        <f t="shared" si="16"/>
        <v>3.9836475567525973</v>
      </c>
      <c r="G125" s="46">
        <v>5076.2</v>
      </c>
      <c r="H125" s="35">
        <v>21511</v>
      </c>
      <c r="I125" s="275">
        <f t="shared" si="10"/>
        <v>4.2376186911469214</v>
      </c>
      <c r="J125" s="273">
        <f>(I125/F125)*100</f>
        <v>106.37534146221903</v>
      </c>
    </row>
    <row r="126" spans="1:10" x14ac:dyDescent="0.2">
      <c r="A126" s="45" t="s">
        <v>136</v>
      </c>
      <c r="B126" s="312" t="s">
        <v>411</v>
      </c>
      <c r="C126" s="313" t="s">
        <v>405</v>
      </c>
      <c r="D126" s="187">
        <v>35.299999999999997</v>
      </c>
      <c r="E126" s="35">
        <v>3530</v>
      </c>
      <c r="F126" s="185">
        <v>200</v>
      </c>
      <c r="G126" s="46">
        <v>48.3</v>
      </c>
      <c r="H126" s="35">
        <v>4830</v>
      </c>
      <c r="I126" s="275">
        <v>100</v>
      </c>
      <c r="J126" s="273">
        <f>(I126/F126)*100</f>
        <v>50</v>
      </c>
    </row>
    <row r="127" spans="1:10" x14ac:dyDescent="0.2">
      <c r="A127" s="47" t="s">
        <v>137</v>
      </c>
      <c r="B127" s="312" t="s">
        <v>406</v>
      </c>
      <c r="C127" s="313" t="s">
        <v>407</v>
      </c>
      <c r="D127" s="155">
        <v>496.6</v>
      </c>
      <c r="E127" s="35">
        <v>1347.99</v>
      </c>
      <c r="F127" s="305">
        <f t="shared" si="16"/>
        <v>2.7144381796214256</v>
      </c>
      <c r="G127" s="46">
        <v>6294.9</v>
      </c>
      <c r="H127" s="35">
        <v>13000.37</v>
      </c>
      <c r="I127" s="275">
        <f t="shared" ref="I127" si="17">H127/G127</f>
        <v>2.0652226405502869</v>
      </c>
      <c r="J127" s="273">
        <f>(I127/F127)*100</f>
        <v>76.082876230333497</v>
      </c>
    </row>
    <row r="128" spans="1:10" ht="13.5" thickBot="1" x14ac:dyDescent="0.25">
      <c r="A128" s="328" t="s">
        <v>144</v>
      </c>
      <c r="B128" s="306"/>
      <c r="C128" s="307"/>
      <c r="D128" s="308">
        <v>141.69999999999999</v>
      </c>
      <c r="E128" s="51">
        <v>269.57</v>
      </c>
      <c r="F128" s="302"/>
      <c r="G128" s="50">
        <v>177.29999999999998</v>
      </c>
      <c r="H128" s="51">
        <v>336.68</v>
      </c>
      <c r="I128" s="280"/>
      <c r="J128" s="309"/>
    </row>
  </sheetData>
  <mergeCells count="3">
    <mergeCell ref="J9:J10"/>
    <mergeCell ref="D9:F9"/>
    <mergeCell ref="G9:I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49E1-5CDE-4CD4-BC66-55248A8E2F08}">
  <dimension ref="A1:F16"/>
  <sheetViews>
    <sheetView workbookViewId="0"/>
  </sheetViews>
  <sheetFormatPr defaultRowHeight="15" x14ac:dyDescent="0.25"/>
  <cols>
    <col min="1" max="1" width="55.140625" style="1" bestFit="1" customWidth="1"/>
    <col min="2" max="3" width="12.42578125" style="1" bestFit="1" customWidth="1"/>
    <col min="4" max="4" width="11.140625" style="1" customWidth="1"/>
    <col min="5" max="16384" width="9.140625" style="1"/>
  </cols>
  <sheetData>
    <row r="1" spans="1:6" x14ac:dyDescent="0.25">
      <c r="A1" s="158" t="s">
        <v>0</v>
      </c>
      <c r="B1" s="28"/>
      <c r="C1" s="28"/>
      <c r="D1" s="28"/>
    </row>
    <row r="2" spans="1:6" x14ac:dyDescent="0.25">
      <c r="A2" s="158" t="s">
        <v>1</v>
      </c>
      <c r="B2" s="28"/>
      <c r="C2" s="28"/>
      <c r="D2" s="28"/>
    </row>
    <row r="3" spans="1:6" x14ac:dyDescent="0.25">
      <c r="A3" s="29"/>
      <c r="B3" s="28"/>
      <c r="C3" s="30"/>
      <c r="D3" s="31"/>
    </row>
    <row r="4" spans="1:6" x14ac:dyDescent="0.25">
      <c r="A4" s="30" t="s">
        <v>2</v>
      </c>
      <c r="B4" s="8" t="s">
        <v>175</v>
      </c>
      <c r="C4" s="30"/>
      <c r="D4" s="31"/>
    </row>
    <row r="5" spans="1:6" x14ac:dyDescent="0.25">
      <c r="A5" s="30" t="s">
        <v>3</v>
      </c>
      <c r="B5" s="8" t="s">
        <v>178</v>
      </c>
      <c r="C5" s="30"/>
      <c r="D5" s="31"/>
    </row>
    <row r="6" spans="1:6" x14ac:dyDescent="0.25">
      <c r="A6" s="30"/>
      <c r="B6" s="31"/>
      <c r="C6" s="30"/>
      <c r="D6" s="31"/>
    </row>
    <row r="7" spans="1:6" x14ac:dyDescent="0.25">
      <c r="A7" s="68" t="s">
        <v>145</v>
      </c>
      <c r="B7" s="199"/>
      <c r="C7" s="199"/>
      <c r="D7" s="199"/>
      <c r="F7" s="4"/>
    </row>
    <row r="8" spans="1:6" ht="15.75" thickBot="1" x14ac:dyDescent="0.3">
      <c r="A8" s="199"/>
      <c r="B8" s="199"/>
      <c r="C8" s="199"/>
      <c r="D8" s="199"/>
    </row>
    <row r="9" spans="1:6" ht="43.5" thickBot="1" x14ac:dyDescent="0.3">
      <c r="A9" s="67" t="s">
        <v>146</v>
      </c>
      <c r="B9" s="73" t="s">
        <v>147</v>
      </c>
      <c r="C9" s="73" t="s">
        <v>413</v>
      </c>
      <c r="D9" s="74" t="s">
        <v>177</v>
      </c>
    </row>
    <row r="10" spans="1:6" x14ac:dyDescent="0.25">
      <c r="A10" s="71" t="s">
        <v>8</v>
      </c>
      <c r="B10" s="72">
        <f>B11+B12+B13</f>
        <v>40946.14</v>
      </c>
      <c r="C10" s="72">
        <f>C11+C12+C13</f>
        <v>53034</v>
      </c>
      <c r="D10" s="132">
        <f>C10/B10*100</f>
        <v>129.52136636078518</v>
      </c>
      <c r="F10" s="4"/>
    </row>
    <row r="11" spans="1:6" x14ac:dyDescent="0.25">
      <c r="A11" s="69" t="s">
        <v>148</v>
      </c>
      <c r="B11" s="135">
        <v>2697.2</v>
      </c>
      <c r="C11" s="135">
        <v>5405</v>
      </c>
      <c r="D11" s="133">
        <f>C11/B11*100</f>
        <v>200.39300014830195</v>
      </c>
    </row>
    <row r="12" spans="1:6" x14ac:dyDescent="0.25">
      <c r="A12" s="69" t="s">
        <v>149</v>
      </c>
      <c r="B12" s="135">
        <v>14317.27</v>
      </c>
      <c r="C12" s="135">
        <v>17445</v>
      </c>
      <c r="D12" s="133">
        <f t="shared" ref="D12:D13" si="0">C12/B12*100</f>
        <v>121.84585469157179</v>
      </c>
    </row>
    <row r="13" spans="1:6" ht="15.75" thickBot="1" x14ac:dyDescent="0.3">
      <c r="A13" s="70" t="s">
        <v>150</v>
      </c>
      <c r="B13" s="136">
        <v>23931.67</v>
      </c>
      <c r="C13" s="136">
        <v>30184</v>
      </c>
      <c r="D13" s="134">
        <f t="shared" si="0"/>
        <v>126.12575720791739</v>
      </c>
    </row>
    <row r="15" spans="1:6" x14ac:dyDescent="0.25">
      <c r="B15" s="18"/>
    </row>
    <row r="16" spans="1:6" x14ac:dyDescent="0.25">
      <c r="B16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A689-B302-4AE0-B170-788FFE831429}">
  <dimension ref="A1:M29"/>
  <sheetViews>
    <sheetView zoomScaleNormal="100" workbookViewId="0"/>
  </sheetViews>
  <sheetFormatPr defaultRowHeight="15" x14ac:dyDescent="0.25"/>
  <cols>
    <col min="1" max="1" width="40.85546875" style="1" customWidth="1"/>
    <col min="2" max="2" width="22.28515625" style="2" customWidth="1"/>
    <col min="3" max="3" width="16.7109375" style="2" customWidth="1"/>
    <col min="4" max="4" width="18.7109375" style="2" customWidth="1"/>
    <col min="5" max="5" width="15.42578125" style="2" customWidth="1"/>
    <col min="6" max="6" width="19" style="1" customWidth="1"/>
    <col min="7" max="7" width="12.85546875" style="7" customWidth="1"/>
    <col min="8" max="8" width="13" style="7" customWidth="1"/>
    <col min="9" max="9" width="17" style="1" customWidth="1"/>
    <col min="10" max="10" width="9.140625" style="1"/>
    <col min="11" max="11" width="12.140625" style="1" customWidth="1"/>
    <col min="12" max="16384" width="9.140625" style="1"/>
  </cols>
  <sheetData>
    <row r="1" spans="1:13" x14ac:dyDescent="0.25">
      <c r="A1" s="158" t="s">
        <v>0</v>
      </c>
      <c r="B1" s="28"/>
      <c r="C1" s="28"/>
      <c r="D1" s="28"/>
      <c r="E1" s="199"/>
      <c r="F1" s="199"/>
      <c r="G1" s="199"/>
      <c r="H1" s="199"/>
      <c r="I1" s="199"/>
      <c r="J1" s="199"/>
    </row>
    <row r="2" spans="1:13" x14ac:dyDescent="0.25">
      <c r="A2" s="158" t="s">
        <v>1</v>
      </c>
      <c r="B2" s="28"/>
      <c r="C2" s="28"/>
      <c r="D2" s="28"/>
      <c r="E2" s="199"/>
      <c r="F2" s="199"/>
      <c r="G2" s="199"/>
      <c r="H2" s="199"/>
      <c r="I2" s="199"/>
      <c r="J2" s="199"/>
    </row>
    <row r="3" spans="1:13" x14ac:dyDescent="0.25">
      <c r="A3" s="29"/>
      <c r="B3" s="28"/>
      <c r="C3" s="30"/>
      <c r="D3" s="31"/>
      <c r="E3" s="199"/>
      <c r="F3" s="199"/>
      <c r="G3" s="199"/>
      <c r="H3" s="199"/>
      <c r="I3" s="199"/>
      <c r="J3" s="199"/>
    </row>
    <row r="4" spans="1:13" x14ac:dyDescent="0.25">
      <c r="A4" s="30" t="s">
        <v>2</v>
      </c>
      <c r="B4" s="8" t="s">
        <v>175</v>
      </c>
      <c r="C4" s="30"/>
      <c r="D4" s="31"/>
      <c r="E4" s="199"/>
      <c r="F4" s="199"/>
      <c r="G4" s="199"/>
      <c r="H4" s="199"/>
      <c r="I4" s="199"/>
      <c r="J4" s="199"/>
    </row>
    <row r="5" spans="1:13" x14ac:dyDescent="0.25">
      <c r="A5" s="30" t="s">
        <v>3</v>
      </c>
      <c r="B5" s="8" t="s">
        <v>178</v>
      </c>
      <c r="C5" s="30"/>
      <c r="D5" s="31"/>
      <c r="E5" s="199"/>
      <c r="F5" s="199"/>
      <c r="G5" s="199"/>
      <c r="H5" s="199"/>
      <c r="I5" s="199"/>
      <c r="J5" s="199"/>
    </row>
    <row r="6" spans="1:13" x14ac:dyDescent="0.25">
      <c r="A6" s="30"/>
      <c r="B6" s="31"/>
      <c r="C6" s="30"/>
      <c r="D6" s="31"/>
      <c r="E6" s="199"/>
      <c r="F6" s="199"/>
      <c r="G6" s="199"/>
      <c r="H6" s="199"/>
      <c r="I6" s="199"/>
      <c r="J6" s="199"/>
    </row>
    <row r="7" spans="1:13" x14ac:dyDescent="0.25">
      <c r="A7" s="56" t="s">
        <v>418</v>
      </c>
      <c r="B7" s="57"/>
      <c r="C7" s="57"/>
      <c r="D7" s="57"/>
      <c r="E7" s="199"/>
      <c r="F7" s="199"/>
      <c r="G7" s="199"/>
      <c r="H7" s="199"/>
      <c r="I7" s="199"/>
      <c r="J7" s="199"/>
    </row>
    <row r="8" spans="1:13" ht="15.75" thickBot="1" x14ac:dyDescent="0.3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4"/>
    </row>
    <row r="9" spans="1:13" customFormat="1" ht="15" customHeight="1" x14ac:dyDescent="0.25">
      <c r="A9" s="388"/>
      <c r="B9" s="383" t="s">
        <v>151</v>
      </c>
      <c r="C9" s="384"/>
      <c r="D9" s="384"/>
      <c r="E9" s="383" t="s">
        <v>414</v>
      </c>
      <c r="F9" s="384"/>
      <c r="G9" s="385"/>
      <c r="H9" s="386" t="s">
        <v>415</v>
      </c>
      <c r="I9" s="388" t="s">
        <v>408</v>
      </c>
    </row>
    <row r="10" spans="1:13" customFormat="1" ht="29.25" thickBot="1" x14ac:dyDescent="0.3">
      <c r="A10" s="389"/>
      <c r="B10" s="77" t="s">
        <v>152</v>
      </c>
      <c r="C10" s="78" t="s">
        <v>153</v>
      </c>
      <c r="D10" s="166" t="s">
        <v>154</v>
      </c>
      <c r="E10" s="79" t="s">
        <v>152</v>
      </c>
      <c r="F10" s="78" t="s">
        <v>153</v>
      </c>
      <c r="G10" s="149" t="s">
        <v>154</v>
      </c>
      <c r="H10" s="387"/>
      <c r="I10" s="389"/>
    </row>
    <row r="11" spans="1:13" customFormat="1" x14ac:dyDescent="0.25">
      <c r="A11" s="80" t="s">
        <v>155</v>
      </c>
      <c r="B11" s="322">
        <v>4365245.8</v>
      </c>
      <c r="C11" s="323">
        <v>35408905</v>
      </c>
      <c r="D11" s="167">
        <f t="shared" ref="D11:D15" si="0">C11/B11</f>
        <v>8.1115489533258351</v>
      </c>
      <c r="E11" s="322">
        <v>4927290</v>
      </c>
      <c r="F11" s="323">
        <v>57506140</v>
      </c>
      <c r="G11" s="82">
        <f>F11/E11</f>
        <v>11.670946909964707</v>
      </c>
      <c r="H11" s="146">
        <f t="shared" ref="H11:H17" si="1">E11/B11*100</f>
        <v>112.87543074893973</v>
      </c>
      <c r="I11" s="110">
        <f t="shared" ref="I11:I17" si="2">(G11/D11)*100</f>
        <v>143.88061980664585</v>
      </c>
      <c r="K11" s="176"/>
      <c r="L11" s="176"/>
      <c r="M11" s="176"/>
    </row>
    <row r="12" spans="1:13" customFormat="1" x14ac:dyDescent="0.25">
      <c r="A12" s="81" t="s">
        <v>156</v>
      </c>
      <c r="B12" s="174">
        <v>7927881.6100000003</v>
      </c>
      <c r="C12" s="324">
        <v>57280218.610000022</v>
      </c>
      <c r="D12" s="168">
        <f t="shared" si="0"/>
        <v>7.2251606958595866</v>
      </c>
      <c r="E12" s="174">
        <v>9440297</v>
      </c>
      <c r="F12" s="324">
        <v>74678881</v>
      </c>
      <c r="G12" s="82">
        <f t="shared" ref="G12:G17" si="3">F12/E12</f>
        <v>7.9106495272341535</v>
      </c>
      <c r="H12" s="147">
        <f t="shared" si="1"/>
        <v>119.07716921620377</v>
      </c>
      <c r="I12" s="82">
        <f t="shared" si="2"/>
        <v>109.48752367220551</v>
      </c>
      <c r="K12" s="176"/>
      <c r="L12" s="176"/>
    </row>
    <row r="13" spans="1:13" customFormat="1" x14ac:dyDescent="0.25">
      <c r="A13" s="81" t="s">
        <v>157</v>
      </c>
      <c r="B13" s="174">
        <v>10355815.65</v>
      </c>
      <c r="C13" s="324">
        <v>74602092.447999969</v>
      </c>
      <c r="D13" s="168">
        <f t="shared" si="0"/>
        <v>7.203883785629186</v>
      </c>
      <c r="E13" s="174">
        <v>9393870</v>
      </c>
      <c r="F13" s="324">
        <v>70244120</v>
      </c>
      <c r="G13" s="82">
        <f t="shared" si="3"/>
        <v>7.4776551091296772</v>
      </c>
      <c r="H13" s="147">
        <f t="shared" si="1"/>
        <v>90.711058573160287</v>
      </c>
      <c r="I13" s="82">
        <f t="shared" si="2"/>
        <v>103.80032953955518</v>
      </c>
      <c r="K13" s="176"/>
      <c r="L13" s="176"/>
    </row>
    <row r="14" spans="1:13" customFormat="1" x14ac:dyDescent="0.25">
      <c r="A14" s="81" t="s">
        <v>158</v>
      </c>
      <c r="B14" s="174">
        <v>75837.31</v>
      </c>
      <c r="C14" s="324">
        <v>1085748.2600000002</v>
      </c>
      <c r="D14" s="168">
        <f t="shared" si="0"/>
        <v>14.316808705372068</v>
      </c>
      <c r="E14" s="174">
        <v>78074</v>
      </c>
      <c r="F14" s="324">
        <v>1343879</v>
      </c>
      <c r="G14" s="82">
        <f t="shared" si="3"/>
        <v>17.212887773138306</v>
      </c>
      <c r="H14" s="147">
        <f t="shared" si="1"/>
        <v>102.94932665728783</v>
      </c>
      <c r="I14" s="82">
        <f t="shared" si="2"/>
        <v>120.22852387962372</v>
      </c>
      <c r="K14" s="176"/>
      <c r="L14" s="176"/>
    </row>
    <row r="15" spans="1:13" customFormat="1" x14ac:dyDescent="0.25">
      <c r="A15" s="81" t="s">
        <v>159</v>
      </c>
      <c r="B15" s="174">
        <v>827039.67</v>
      </c>
      <c r="C15" s="324">
        <v>2148693.3050000006</v>
      </c>
      <c r="D15" s="169">
        <f t="shared" si="0"/>
        <v>2.5980534948220808</v>
      </c>
      <c r="E15" s="174">
        <v>821427</v>
      </c>
      <c r="F15" s="324">
        <v>2466426</v>
      </c>
      <c r="G15" s="82">
        <f t="shared" si="3"/>
        <v>3.0026113093433744</v>
      </c>
      <c r="H15" s="148">
        <f t="shared" si="1"/>
        <v>99.321354198160776</v>
      </c>
      <c r="I15" s="82">
        <f t="shared" si="2"/>
        <v>115.57157369267325</v>
      </c>
      <c r="K15" s="176"/>
      <c r="L15" s="176"/>
    </row>
    <row r="16" spans="1:13" customFormat="1" ht="15.75" thickBot="1" x14ac:dyDescent="0.3">
      <c r="A16" s="83" t="s">
        <v>160</v>
      </c>
      <c r="B16" s="325">
        <v>1436481.5199999993</v>
      </c>
      <c r="C16" s="326">
        <v>10924237.699999999</v>
      </c>
      <c r="D16" s="170">
        <f>C16/B16</f>
        <v>7.604857805619389</v>
      </c>
      <c r="E16" s="325">
        <v>1812610</v>
      </c>
      <c r="F16" s="326">
        <v>13505492</v>
      </c>
      <c r="G16" s="189">
        <f t="shared" si="3"/>
        <v>7.4508537412901834</v>
      </c>
      <c r="H16" s="172">
        <f t="shared" si="1"/>
        <v>126.18401105501175</v>
      </c>
      <c r="I16" s="75">
        <f t="shared" si="2"/>
        <v>97.974925129889883</v>
      </c>
      <c r="K16" s="176"/>
      <c r="L16" s="176"/>
    </row>
    <row r="17" spans="1:12" customFormat="1" ht="15.75" thickBot="1" x14ac:dyDescent="0.3">
      <c r="A17" s="142" t="s">
        <v>8</v>
      </c>
      <c r="B17" s="143">
        <f>SUM(B11:B16)</f>
        <v>24988301.560000002</v>
      </c>
      <c r="C17" s="143">
        <f>SUM(C11:C16)</f>
        <v>181449895.32299995</v>
      </c>
      <c r="D17" s="171">
        <f>C17/B17</f>
        <v>7.261393692056914</v>
      </c>
      <c r="E17" s="175">
        <f>SUM(E11:E16)</f>
        <v>26473568</v>
      </c>
      <c r="F17" s="143">
        <f>SUM(F11:F16)</f>
        <v>219744938</v>
      </c>
      <c r="G17" s="144">
        <f t="shared" si="3"/>
        <v>8.3005410528720578</v>
      </c>
      <c r="H17" s="173">
        <f t="shared" si="1"/>
        <v>105.9438471095512</v>
      </c>
      <c r="I17" s="144">
        <f t="shared" si="2"/>
        <v>114.31057734759437</v>
      </c>
      <c r="K17" s="176"/>
      <c r="L17" s="176"/>
    </row>
    <row r="18" spans="1:12" x14ac:dyDescent="0.25">
      <c r="B18" s="3"/>
      <c r="E18" s="105"/>
    </row>
    <row r="19" spans="1:12" x14ac:dyDescent="0.25">
      <c r="A19" s="41" t="s">
        <v>161</v>
      </c>
      <c r="B19" s="40"/>
      <c r="C19" s="40"/>
      <c r="D19" s="53"/>
      <c r="E19" s="145"/>
      <c r="F19" s="111"/>
      <c r="G19" s="111"/>
      <c r="H19" s="42"/>
      <c r="I19" s="199"/>
    </row>
    <row r="20" spans="1:12" ht="15" customHeight="1" x14ac:dyDescent="0.25">
      <c r="A20" s="380" t="s">
        <v>419</v>
      </c>
      <c r="B20" s="381"/>
      <c r="C20" s="381"/>
      <c r="D20" s="381"/>
      <c r="E20" s="381"/>
      <c r="F20" s="381"/>
      <c r="G20" s="381"/>
      <c r="H20" s="381"/>
      <c r="I20" s="382"/>
    </row>
    <row r="21" spans="1:12" x14ac:dyDescent="0.25">
      <c r="A21" s="109" t="s">
        <v>422</v>
      </c>
      <c r="F21" s="18"/>
      <c r="G21" s="4"/>
    </row>
    <row r="22" spans="1:12" x14ac:dyDescent="0.25">
      <c r="B22" s="106"/>
      <c r="C22" s="106"/>
      <c r="D22" s="106"/>
      <c r="E22" s="105"/>
      <c r="F22" s="18"/>
    </row>
    <row r="23" spans="1:12" x14ac:dyDescent="0.25">
      <c r="B23" s="106"/>
      <c r="C23" s="106"/>
      <c r="D23" s="106"/>
      <c r="E23" s="105"/>
      <c r="F23" s="18"/>
    </row>
    <row r="24" spans="1:12" x14ac:dyDescent="0.25">
      <c r="B24" s="106"/>
      <c r="C24" s="106"/>
      <c r="D24" s="106"/>
      <c r="E24" s="105"/>
      <c r="F24" s="18"/>
    </row>
    <row r="25" spans="1:12" x14ac:dyDescent="0.25">
      <c r="B25" s="106"/>
      <c r="C25" s="106"/>
      <c r="D25" s="106"/>
      <c r="E25" s="105"/>
    </row>
    <row r="27" spans="1:12" x14ac:dyDescent="0.25">
      <c r="B27" s="106"/>
    </row>
    <row r="29" spans="1:12" x14ac:dyDescent="0.25">
      <c r="B29" s="105"/>
    </row>
  </sheetData>
  <mergeCells count="6">
    <mergeCell ref="A20:I20"/>
    <mergeCell ref="B9:D9"/>
    <mergeCell ref="E9:G9"/>
    <mergeCell ref="H9:H10"/>
    <mergeCell ref="I9:I10"/>
    <mergeCell ref="A9:A10"/>
  </mergeCells>
  <pageMargins left="0.7" right="0.7" top="0.75" bottom="0.75" header="0.3" footer="0.3"/>
  <ignoredErrors>
    <ignoredError sqref="D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Normal="100" workbookViewId="0"/>
  </sheetViews>
  <sheetFormatPr defaultRowHeight="15" x14ac:dyDescent="0.25"/>
  <cols>
    <col min="1" max="1" width="41.42578125" style="1" customWidth="1"/>
    <col min="2" max="2" width="14.5703125" style="1" customWidth="1"/>
    <col min="3" max="4" width="12.7109375" style="1" customWidth="1"/>
    <col min="5" max="5" width="15.7109375" style="1" customWidth="1"/>
    <col min="6" max="6" width="12.7109375" style="1" customWidth="1"/>
    <col min="7" max="7" width="14.7109375" style="1" customWidth="1"/>
    <col min="8" max="8" width="14.85546875" style="1" customWidth="1"/>
    <col min="9" max="9" width="18.42578125" style="1" customWidth="1"/>
    <col min="10" max="11" width="12.7109375" style="1" customWidth="1"/>
    <col min="12" max="12" width="13.85546875" style="118" bestFit="1" customWidth="1"/>
    <col min="13" max="16384" width="9.140625" style="1"/>
  </cols>
  <sheetData>
    <row r="1" spans="1:12" x14ac:dyDescent="0.25">
      <c r="A1" s="158" t="s">
        <v>0</v>
      </c>
      <c r="B1" s="199"/>
      <c r="C1" s="199"/>
      <c r="D1" s="199"/>
      <c r="E1" s="199"/>
      <c r="F1" s="199"/>
      <c r="G1" s="199"/>
      <c r="H1" s="199"/>
      <c r="I1" s="199"/>
    </row>
    <row r="2" spans="1:12" x14ac:dyDescent="0.25">
      <c r="A2" s="158" t="s">
        <v>1</v>
      </c>
      <c r="B2" s="199"/>
      <c r="C2" s="199"/>
      <c r="D2" s="199"/>
      <c r="E2" s="199"/>
      <c r="F2" s="199"/>
      <c r="G2" s="199"/>
      <c r="H2" s="199"/>
      <c r="I2" s="199"/>
    </row>
    <row r="3" spans="1:12" x14ac:dyDescent="0.25">
      <c r="A3" s="29"/>
      <c r="B3" s="199"/>
      <c r="C3" s="30"/>
      <c r="D3" s="31"/>
      <c r="E3" s="199"/>
      <c r="F3" s="199"/>
      <c r="G3" s="199"/>
      <c r="H3" s="199"/>
      <c r="I3" s="199"/>
    </row>
    <row r="4" spans="1:12" x14ac:dyDescent="0.25">
      <c r="A4" s="84" t="s">
        <v>2</v>
      </c>
      <c r="B4" s="8" t="s">
        <v>175</v>
      </c>
      <c r="C4" s="84"/>
      <c r="D4" s="76"/>
      <c r="E4" s="85"/>
      <c r="F4" s="85"/>
      <c r="G4" s="85"/>
      <c r="H4" s="85"/>
      <c r="I4" s="85"/>
    </row>
    <row r="5" spans="1:12" x14ac:dyDescent="0.25">
      <c r="A5" s="84" t="s">
        <v>3</v>
      </c>
      <c r="B5" s="8" t="s">
        <v>178</v>
      </c>
      <c r="C5" s="84"/>
      <c r="D5" s="76"/>
      <c r="E5" s="85"/>
      <c r="F5" s="85"/>
      <c r="G5" s="85"/>
      <c r="H5" s="85"/>
      <c r="I5" s="85"/>
    </row>
    <row r="6" spans="1:12" ht="15" customHeight="1" x14ac:dyDescent="0.25">
      <c r="A6" s="86"/>
      <c r="B6" s="85"/>
      <c r="C6" s="85"/>
      <c r="D6" s="85"/>
      <c r="E6" s="85"/>
      <c r="F6" s="85"/>
      <c r="G6" s="85"/>
      <c r="H6" s="85"/>
      <c r="I6" s="85"/>
    </row>
    <row r="7" spans="1:12" x14ac:dyDescent="0.25">
      <c r="A7" s="87" t="s">
        <v>423</v>
      </c>
      <c r="B7" s="88"/>
      <c r="C7" s="88"/>
      <c r="D7" s="88"/>
      <c r="E7" s="85"/>
      <c r="F7" s="85"/>
      <c r="G7" s="85"/>
      <c r="H7" s="85"/>
      <c r="I7" s="85"/>
    </row>
    <row r="8" spans="1:12" ht="15.75" thickBot="1" x14ac:dyDescent="0.3">
      <c r="A8" s="85"/>
      <c r="B8" s="85"/>
      <c r="C8" s="85"/>
      <c r="D8" s="85"/>
      <c r="E8" s="85"/>
      <c r="F8" s="85"/>
      <c r="G8" s="85"/>
      <c r="H8" s="85"/>
      <c r="I8" s="85"/>
    </row>
    <row r="9" spans="1:12" ht="15" customHeight="1" x14ac:dyDescent="0.25">
      <c r="A9" s="391"/>
      <c r="B9" s="393" t="s">
        <v>151</v>
      </c>
      <c r="C9" s="394"/>
      <c r="D9" s="395"/>
      <c r="E9" s="393" t="s">
        <v>414</v>
      </c>
      <c r="F9" s="394"/>
      <c r="G9" s="395"/>
      <c r="H9" s="396" t="s">
        <v>415</v>
      </c>
      <c r="I9" s="398" t="s">
        <v>408</v>
      </c>
    </row>
    <row r="10" spans="1:12" ht="29.25" thickBot="1" x14ac:dyDescent="0.3">
      <c r="A10" s="392"/>
      <c r="B10" s="89" t="s">
        <v>152</v>
      </c>
      <c r="C10" s="90" t="s">
        <v>153</v>
      </c>
      <c r="D10" s="91" t="s">
        <v>154</v>
      </c>
      <c r="E10" s="89" t="s">
        <v>152</v>
      </c>
      <c r="F10" s="90" t="s">
        <v>153</v>
      </c>
      <c r="G10" s="91" t="s">
        <v>154</v>
      </c>
      <c r="H10" s="397"/>
      <c r="I10" s="399"/>
    </row>
    <row r="11" spans="1:12" x14ac:dyDescent="0.25">
      <c r="A11" s="92" t="s">
        <v>148</v>
      </c>
      <c r="B11" s="94">
        <v>2738681.07</v>
      </c>
      <c r="C11" s="190">
        <v>9503375.4199999981</v>
      </c>
      <c r="D11" s="193">
        <f>C11/B11</f>
        <v>3.4700555402750854</v>
      </c>
      <c r="E11" s="94">
        <v>3063073</v>
      </c>
      <c r="F11" s="190">
        <v>9937470</v>
      </c>
      <c r="G11" s="193">
        <f>F11/E11</f>
        <v>3.2442811516408523</v>
      </c>
      <c r="H11" s="159">
        <f>E11/B11*100</f>
        <v>111.84482317249159</v>
      </c>
      <c r="I11" s="95">
        <f>G11/D11*100</f>
        <v>93.49363760856879</v>
      </c>
      <c r="L11" s="200"/>
    </row>
    <row r="12" spans="1:12" x14ac:dyDescent="0.25">
      <c r="A12" s="92" t="s">
        <v>149</v>
      </c>
      <c r="B12" s="94">
        <v>48731.51</v>
      </c>
      <c r="C12" s="191">
        <v>326929.8</v>
      </c>
      <c r="D12" s="193">
        <f t="shared" ref="D12:D16" si="0">C12/B12</f>
        <v>6.70879683391711</v>
      </c>
      <c r="E12" s="94">
        <v>90193</v>
      </c>
      <c r="F12" s="191">
        <v>556332</v>
      </c>
      <c r="G12" s="193">
        <f t="shared" ref="G12:G17" si="1">F12/E12</f>
        <v>6.1682392203386076</v>
      </c>
      <c r="H12" s="160">
        <f t="shared" ref="H12:H17" si="2">E12/B12*100</f>
        <v>185.08148013472186</v>
      </c>
      <c r="I12" s="96">
        <f t="shared" ref="I12:I16" si="3">G12/D12*100</f>
        <v>91.942555022002608</v>
      </c>
    </row>
    <row r="13" spans="1:12" x14ac:dyDescent="0.25">
      <c r="A13" s="93" t="s">
        <v>162</v>
      </c>
      <c r="B13" s="94">
        <v>176574.87</v>
      </c>
      <c r="C13" s="191">
        <v>474563.22</v>
      </c>
      <c r="D13" s="193">
        <f t="shared" si="0"/>
        <v>2.6876033945260724</v>
      </c>
      <c r="E13" s="94">
        <v>246736</v>
      </c>
      <c r="F13" s="191">
        <v>590977</v>
      </c>
      <c r="G13" s="193">
        <f t="shared" si="1"/>
        <v>2.39517946306984</v>
      </c>
      <c r="H13" s="160">
        <f t="shared" si="2"/>
        <v>139.73449336250397</v>
      </c>
      <c r="I13" s="96">
        <f t="shared" si="3"/>
        <v>89.11952812487803</v>
      </c>
    </row>
    <row r="14" spans="1:12" x14ac:dyDescent="0.25">
      <c r="A14" s="92" t="s">
        <v>163</v>
      </c>
      <c r="B14" s="94">
        <v>628445.89</v>
      </c>
      <c r="C14" s="191">
        <v>618692.12</v>
      </c>
      <c r="D14" s="193">
        <f t="shared" si="0"/>
        <v>0.98447953888281448</v>
      </c>
      <c r="E14" s="94">
        <v>802680</v>
      </c>
      <c r="F14" s="191">
        <v>769562</v>
      </c>
      <c r="G14" s="193">
        <f t="shared" si="1"/>
        <v>0.95874071859271437</v>
      </c>
      <c r="H14" s="160">
        <f t="shared" si="2"/>
        <v>127.72460012428436</v>
      </c>
      <c r="I14" s="96">
        <f>G14/D14*100</f>
        <v>97.385540351675729</v>
      </c>
    </row>
    <row r="15" spans="1:12" x14ac:dyDescent="0.25">
      <c r="A15" s="92" t="s">
        <v>164</v>
      </c>
      <c r="B15" s="94">
        <v>658249.06000000006</v>
      </c>
      <c r="C15" s="191">
        <v>3144259.85</v>
      </c>
      <c r="D15" s="193">
        <f t="shared" si="0"/>
        <v>4.7767023776684159</v>
      </c>
      <c r="E15" s="94">
        <v>699248</v>
      </c>
      <c r="F15" s="191">
        <v>3398859</v>
      </c>
      <c r="G15" s="193">
        <f t="shared" si="1"/>
        <v>4.860734674965105</v>
      </c>
      <c r="H15" s="160">
        <f t="shared" si="2"/>
        <v>106.22848439768376</v>
      </c>
      <c r="I15" s="96">
        <f t="shared" si="3"/>
        <v>101.75921149472383</v>
      </c>
    </row>
    <row r="16" spans="1:12" ht="15.75" thickBot="1" x14ac:dyDescent="0.3">
      <c r="A16" s="150" t="s">
        <v>165</v>
      </c>
      <c r="B16" s="98">
        <v>180892.34000000003</v>
      </c>
      <c r="C16" s="192">
        <v>409882.51999999996</v>
      </c>
      <c r="D16" s="193">
        <f t="shared" si="0"/>
        <v>2.2658920770221664</v>
      </c>
      <c r="E16" s="98">
        <v>188552</v>
      </c>
      <c r="F16" s="192">
        <v>438501</v>
      </c>
      <c r="G16" s="194">
        <f t="shared" si="1"/>
        <v>2.3256237006237006</v>
      </c>
      <c r="H16" s="161">
        <f t="shared" si="2"/>
        <v>104.23437498790716</v>
      </c>
      <c r="I16" s="97">
        <f t="shared" si="3"/>
        <v>102.63611953134297</v>
      </c>
    </row>
    <row r="17" spans="1:9" ht="15.75" thickBot="1" x14ac:dyDescent="0.3">
      <c r="A17" s="99" t="s">
        <v>8</v>
      </c>
      <c r="B17" s="100">
        <f>SUM(B11:B16)</f>
        <v>4431574.74</v>
      </c>
      <c r="C17" s="101">
        <f>SUM(C11:C16)</f>
        <v>14477702.929999998</v>
      </c>
      <c r="D17" s="102">
        <f t="shared" ref="D17" si="4">C17/B17</f>
        <v>3.2669431927486792</v>
      </c>
      <c r="E17" s="100">
        <f>E11+E12+E13+E14+E15+E16</f>
        <v>5090482</v>
      </c>
      <c r="F17" s="103">
        <f>F11+F12+F13+F14+F15+F16</f>
        <v>15691701</v>
      </c>
      <c r="G17" s="102">
        <f t="shared" si="1"/>
        <v>3.0825570152295989</v>
      </c>
      <c r="H17" s="151">
        <f t="shared" si="2"/>
        <v>114.8684677266664</v>
      </c>
      <c r="I17" s="104">
        <f>G17/D17*100</f>
        <v>94.356002947086921</v>
      </c>
    </row>
    <row r="18" spans="1:9" x14ac:dyDescent="0.25">
      <c r="F18" s="18"/>
    </row>
    <row r="19" spans="1:9" ht="15" customHeight="1" x14ac:dyDescent="0.25">
      <c r="A19" s="41" t="s">
        <v>161</v>
      </c>
      <c r="B19" s="112"/>
      <c r="C19" s="112"/>
      <c r="D19" s="113"/>
      <c r="E19" s="114"/>
      <c r="F19" s="114"/>
      <c r="G19" s="114"/>
      <c r="H19" s="115"/>
      <c r="I19" s="85"/>
    </row>
    <row r="20" spans="1:9" ht="15" customHeight="1" x14ac:dyDescent="0.25">
      <c r="A20" s="390" t="s">
        <v>166</v>
      </c>
      <c r="B20" s="390"/>
      <c r="C20" s="390"/>
      <c r="D20" s="390"/>
      <c r="E20" s="390"/>
      <c r="F20" s="390"/>
      <c r="G20" s="390"/>
      <c r="H20" s="390"/>
      <c r="I20" s="390"/>
    </row>
    <row r="21" spans="1:9" ht="15" customHeight="1" x14ac:dyDescent="0.25">
      <c r="A21" s="390" t="s">
        <v>167</v>
      </c>
      <c r="B21" s="390"/>
      <c r="C21" s="390"/>
      <c r="D21" s="390"/>
      <c r="E21" s="390"/>
      <c r="F21" s="390"/>
      <c r="G21" s="390"/>
      <c r="H21" s="390"/>
      <c r="I21" s="390"/>
    </row>
    <row r="22" spans="1:9" x14ac:dyDescent="0.25">
      <c r="E22" s="108"/>
    </row>
    <row r="23" spans="1:9" x14ac:dyDescent="0.25">
      <c r="E23" s="107"/>
    </row>
    <row r="24" spans="1:9" x14ac:dyDescent="0.25">
      <c r="B24" s="178"/>
      <c r="C24" s="181"/>
      <c r="E24" s="178"/>
    </row>
    <row r="25" spans="1:9" x14ac:dyDescent="0.25">
      <c r="B25" s="179"/>
      <c r="C25" s="178"/>
      <c r="E25" s="178"/>
    </row>
    <row r="26" spans="1:9" x14ac:dyDescent="0.25">
      <c r="B26" s="178"/>
      <c r="C26" s="177"/>
      <c r="E26" s="177"/>
    </row>
    <row r="27" spans="1:9" x14ac:dyDescent="0.25">
      <c r="B27" s="180"/>
    </row>
    <row r="28" spans="1:9" x14ac:dyDescent="0.25">
      <c r="B28" s="178"/>
    </row>
    <row r="29" spans="1:9" x14ac:dyDescent="0.25">
      <c r="B29" s="180"/>
    </row>
    <row r="30" spans="1:9" x14ac:dyDescent="0.25">
      <c r="B30" s="177"/>
    </row>
  </sheetData>
  <mergeCells count="7">
    <mergeCell ref="A20:I20"/>
    <mergeCell ref="A21:I21"/>
    <mergeCell ref="A9:A10"/>
    <mergeCell ref="B9:D9"/>
    <mergeCell ref="E9:G9"/>
    <mergeCell ref="H9:H10"/>
    <mergeCell ref="I9:I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/>
  </sheetViews>
  <sheetFormatPr defaultRowHeight="15" x14ac:dyDescent="0.25"/>
  <cols>
    <col min="1" max="1" width="49.5703125" style="1" customWidth="1"/>
    <col min="2" max="3" width="12.7109375" style="1" customWidth="1"/>
    <col min="4" max="4" width="17.4257812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158" t="s">
        <v>0</v>
      </c>
      <c r="B1" s="28"/>
      <c r="C1" s="28"/>
      <c r="D1" s="28"/>
    </row>
    <row r="2" spans="1:4" x14ac:dyDescent="0.25">
      <c r="A2" s="158" t="s">
        <v>1</v>
      </c>
      <c r="B2" s="28"/>
      <c r="C2" s="28"/>
      <c r="D2" s="28"/>
    </row>
    <row r="3" spans="1:4" x14ac:dyDescent="0.25">
      <c r="A3" s="29"/>
      <c r="B3" s="28"/>
      <c r="C3" s="30"/>
      <c r="D3" s="31"/>
    </row>
    <row r="4" spans="1:4" x14ac:dyDescent="0.25">
      <c r="A4" s="30" t="s">
        <v>2</v>
      </c>
      <c r="B4" s="8" t="s">
        <v>175</v>
      </c>
      <c r="C4" s="30"/>
      <c r="D4" s="31"/>
    </row>
    <row r="5" spans="1:4" x14ac:dyDescent="0.25">
      <c r="A5" s="30" t="s">
        <v>3</v>
      </c>
      <c r="B5" s="8" t="s">
        <v>178</v>
      </c>
      <c r="C5" s="30"/>
      <c r="D5" s="31"/>
    </row>
    <row r="6" spans="1:4" x14ac:dyDescent="0.25">
      <c r="A6" s="28"/>
      <c r="B6" s="28"/>
      <c r="C6" s="28"/>
      <c r="D6" s="28"/>
    </row>
    <row r="7" spans="1:4" x14ac:dyDescent="0.25">
      <c r="A7" s="59" t="s">
        <v>168</v>
      </c>
      <c r="B7" s="28"/>
      <c r="C7" s="28"/>
      <c r="D7" s="28"/>
    </row>
    <row r="8" spans="1:4" ht="15.75" thickBot="1" x14ac:dyDescent="0.3">
      <c r="A8" s="28"/>
      <c r="B8" s="60"/>
      <c r="C8" s="28"/>
      <c r="D8" s="28"/>
    </row>
    <row r="9" spans="1:4" x14ac:dyDescent="0.25">
      <c r="A9" s="400"/>
      <c r="B9" s="402" t="s">
        <v>169</v>
      </c>
      <c r="C9" s="403"/>
      <c r="D9" s="404" t="s">
        <v>424</v>
      </c>
    </row>
    <row r="10" spans="1:4" ht="15.75" thickBot="1" x14ac:dyDescent="0.3">
      <c r="A10" s="401"/>
      <c r="B10" s="164" t="s">
        <v>7</v>
      </c>
      <c r="C10" s="165" t="s">
        <v>176</v>
      </c>
      <c r="D10" s="405"/>
    </row>
    <row r="11" spans="1:4" x14ac:dyDescent="0.25">
      <c r="A11" s="152" t="s">
        <v>170</v>
      </c>
      <c r="B11" s="195">
        <v>12750</v>
      </c>
      <c r="C11" s="330">
        <v>12665</v>
      </c>
      <c r="D11" s="162">
        <f>C11/B11*100</f>
        <v>99.333333333333329</v>
      </c>
    </row>
    <row r="12" spans="1:4" ht="18.75" thickBot="1" x14ac:dyDescent="0.3">
      <c r="A12" s="153" t="s">
        <v>171</v>
      </c>
      <c r="B12" s="196">
        <v>28774</v>
      </c>
      <c r="C12" s="331">
        <v>26359</v>
      </c>
      <c r="D12" s="163">
        <f>C12/B12*100</f>
        <v>91.607006325154643</v>
      </c>
    </row>
    <row r="13" spans="1:4" x14ac:dyDescent="0.25">
      <c r="A13" s="28"/>
      <c r="B13" s="28"/>
      <c r="C13" s="28"/>
      <c r="D13" s="28"/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1. broj ribara</vt:lpstr>
      <vt:lpstr>2. broj plovila</vt:lpstr>
      <vt:lpstr>3. ribolovni alati</vt:lpstr>
      <vt:lpstr>4. iskrcaj morskih organizama</vt:lpstr>
      <vt:lpstr>5. prodaja morskih organizama</vt:lpstr>
      <vt:lpstr>6. slatkovodni ribolov - ulov</vt:lpstr>
      <vt:lpstr>7. morska akvakultura </vt:lpstr>
      <vt:lpstr>8. slatkovodna akvakultura</vt:lpstr>
      <vt:lpstr>9. površina ribnjaka</vt:lpstr>
      <vt:lpstr>10. proizvodnja mlađi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Valentić Mario</dc:creator>
  <cp:keywords/>
  <dc:description/>
  <cp:lastModifiedBy>Mirta Novak</cp:lastModifiedBy>
  <cp:revision/>
  <dcterms:created xsi:type="dcterms:W3CDTF">2021-06-14T08:30:22Z</dcterms:created>
  <dcterms:modified xsi:type="dcterms:W3CDTF">2026-05-29T11:27:56Z</dcterms:modified>
  <cp:category/>
  <cp:contentStatus/>
</cp:coreProperties>
</file>