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privremenih za 2024\preliminirani 2024 za objavu\"/>
    </mc:Choice>
  </mc:AlternateContent>
  <xr:revisionPtr revIDLastSave="0" documentId="8_{E736437D-9BB7-4504-8F68-4BD03EF28F92}" xr6:coauthVersionLast="47" xr6:coauthVersionMax="47" xr10:uidLastSave="{00000000-0000-0000-0000-000000000000}"/>
  <bookViews>
    <workbookView xWindow="38280" yWindow="-120" windowWidth="38640" windowHeight="21120" tabRatio="860" xr2:uid="{00000000-000D-0000-FFFF-FFFF00000000}"/>
  </bookViews>
  <sheets>
    <sheet name="1. broj ribara" sheetId="1" r:id="rId1"/>
    <sheet name="2. broj plovila" sheetId="2" r:id="rId2"/>
    <sheet name="3. ribarske mreže" sheetId="3" r:id="rId3"/>
    <sheet name="4. iskrcaj morskih organizama" sheetId="8" r:id="rId4"/>
    <sheet name="5. prodaja mor. org. - iskrcaj" sheetId="7" r:id="rId5"/>
    <sheet name="6. slatkovodni ribolov" sheetId="11" r:id="rId6"/>
    <sheet name="7. morska akvakultura " sheetId="9" r:id="rId7"/>
    <sheet name="8. slatkovodna akvakultura" sheetId="6" r:id="rId8"/>
    <sheet name="9. površina ribnjaka" sheetId="5" r:id="rId9"/>
    <sheet name="10. proizvodnja mlađi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  <c r="D14" i="12"/>
  <c r="D13" i="12"/>
  <c r="D12" i="12"/>
  <c r="D11" i="12"/>
  <c r="D12" i="5"/>
  <c r="D11" i="5"/>
  <c r="F17" i="6"/>
  <c r="G17" i="6" s="1"/>
  <c r="E17" i="6"/>
  <c r="C17" i="6"/>
  <c r="D17" i="6" s="1"/>
  <c r="B17" i="6"/>
  <c r="H17" i="6" s="1"/>
  <c r="H16" i="6"/>
  <c r="G16" i="6"/>
  <c r="I16" i="6" s="1"/>
  <c r="H15" i="6"/>
  <c r="G15" i="6"/>
  <c r="I15" i="6" s="1"/>
  <c r="I14" i="6"/>
  <c r="H14" i="6"/>
  <c r="G14" i="6"/>
  <c r="H13" i="6"/>
  <c r="G13" i="6"/>
  <c r="I13" i="6" s="1"/>
  <c r="H12" i="6"/>
  <c r="G12" i="6"/>
  <c r="I12" i="6" s="1"/>
  <c r="H11" i="6"/>
  <c r="G11" i="6"/>
  <c r="I11" i="6" s="1"/>
  <c r="F17" i="9"/>
  <c r="G17" i="9" s="1"/>
  <c r="E17" i="9"/>
  <c r="H17" i="9" s="1"/>
  <c r="C17" i="9"/>
  <c r="D17" i="9" s="1"/>
  <c r="B17" i="9"/>
  <c r="H16" i="9"/>
  <c r="G16" i="9"/>
  <c r="I16" i="9" s="1"/>
  <c r="D16" i="9"/>
  <c r="H15" i="9"/>
  <c r="G15" i="9"/>
  <c r="I15" i="9" s="1"/>
  <c r="D15" i="9"/>
  <c r="H14" i="9"/>
  <c r="G14" i="9"/>
  <c r="I14" i="9" s="1"/>
  <c r="D14" i="9"/>
  <c r="H13" i="9"/>
  <c r="G13" i="9"/>
  <c r="I13" i="9" s="1"/>
  <c r="D13" i="9"/>
  <c r="H12" i="9"/>
  <c r="G12" i="9"/>
  <c r="I12" i="9" s="1"/>
  <c r="D12" i="9"/>
  <c r="H11" i="9"/>
  <c r="G11" i="9"/>
  <c r="D11" i="9"/>
  <c r="I11" i="9" s="1"/>
  <c r="I17" i="6" l="1"/>
  <c r="I17" i="9"/>
  <c r="D138" i="8" l="1"/>
  <c r="D137" i="8"/>
  <c r="D135" i="8"/>
  <c r="D134" i="8"/>
  <c r="D133" i="8"/>
  <c r="D132" i="8"/>
  <c r="D131" i="8"/>
  <c r="D129" i="8"/>
  <c r="C128" i="8"/>
  <c r="D128" i="8" s="1"/>
  <c r="B128" i="8"/>
  <c r="D127" i="8"/>
  <c r="D126" i="8"/>
  <c r="D125" i="8"/>
  <c r="D124" i="8"/>
  <c r="D123" i="8"/>
  <c r="D122" i="8"/>
  <c r="D121" i="8"/>
  <c r="D120" i="8"/>
  <c r="D119" i="8"/>
  <c r="C118" i="8"/>
  <c r="D118" i="8" s="1"/>
  <c r="B118" i="8"/>
  <c r="D117" i="8"/>
  <c r="D116" i="8"/>
  <c r="D115" i="8"/>
  <c r="D114" i="8"/>
  <c r="D113" i="8"/>
  <c r="D112" i="8"/>
  <c r="D111" i="8"/>
  <c r="D110" i="8"/>
  <c r="D109" i="8"/>
  <c r="D108" i="8"/>
  <c r="C107" i="8"/>
  <c r="D107" i="8" s="1"/>
  <c r="B107" i="8"/>
  <c r="D106" i="8"/>
  <c r="D105" i="8"/>
  <c r="D104" i="8"/>
  <c r="D103" i="8"/>
  <c r="D102" i="8"/>
  <c r="D101" i="8"/>
  <c r="D100" i="8"/>
  <c r="D99" i="8"/>
  <c r="D98" i="8"/>
  <c r="D97" i="8"/>
  <c r="C96" i="8"/>
  <c r="D96" i="8" s="1"/>
  <c r="B96" i="8"/>
  <c r="D95" i="8"/>
  <c r="D94" i="8"/>
  <c r="D93" i="8"/>
  <c r="D92" i="8"/>
  <c r="D91" i="8"/>
  <c r="D90" i="8"/>
  <c r="D89" i="8"/>
  <c r="D88" i="8"/>
  <c r="C87" i="8"/>
  <c r="D87" i="8" s="1"/>
  <c r="B87" i="8"/>
  <c r="D85" i="8"/>
  <c r="D84" i="8"/>
  <c r="D83" i="8"/>
  <c r="D82" i="8"/>
  <c r="D81" i="8"/>
  <c r="D80" i="8"/>
  <c r="D79" i="8"/>
  <c r="C78" i="8"/>
  <c r="D78" i="8" s="1"/>
  <c r="B78" i="8"/>
  <c r="D77" i="8"/>
  <c r="D76" i="8"/>
  <c r="D75" i="8"/>
  <c r="D74" i="8"/>
  <c r="D73" i="8"/>
  <c r="D72" i="8"/>
  <c r="D71" i="8"/>
  <c r="D70" i="8"/>
  <c r="D69" i="8"/>
  <c r="C68" i="8"/>
  <c r="D68" i="8" s="1"/>
  <c r="B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C11" i="8"/>
  <c r="D11" i="8" s="1"/>
  <c r="B11" i="8"/>
  <c r="B10" i="8" s="1"/>
  <c r="C10" i="8" l="1"/>
  <c r="D10" i="8" s="1"/>
  <c r="G11" i="2" l="1"/>
  <c r="F11" i="2"/>
  <c r="E11" i="2"/>
  <c r="D11" i="2"/>
  <c r="C11" i="2"/>
  <c r="B11" i="2"/>
  <c r="C11" i="1"/>
  <c r="B11" i="1" l="1"/>
  <c r="F97" i="7"/>
  <c r="E11" i="7"/>
  <c r="F129" i="7"/>
  <c r="G129" i="7" s="1"/>
  <c r="E129" i="7"/>
  <c r="G133" i="7"/>
  <c r="G134" i="7"/>
  <c r="G135" i="7"/>
  <c r="G136" i="7"/>
  <c r="E97" i="7"/>
  <c r="G107" i="7"/>
  <c r="G27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2" i="7"/>
  <c r="G73" i="7"/>
  <c r="G74" i="7"/>
  <c r="G75" i="7"/>
  <c r="G76" i="7"/>
  <c r="G77" i="7"/>
  <c r="G78" i="7"/>
  <c r="G79" i="7"/>
  <c r="G81" i="7"/>
  <c r="G82" i="7"/>
  <c r="G83" i="7"/>
  <c r="G84" i="7"/>
  <c r="G85" i="7"/>
  <c r="G86" i="7"/>
  <c r="G87" i="7"/>
  <c r="G89" i="7"/>
  <c r="G90" i="7"/>
  <c r="G91" i="7"/>
  <c r="G92" i="7"/>
  <c r="G93" i="7"/>
  <c r="G94" i="7"/>
  <c r="G95" i="7"/>
  <c r="G96" i="7"/>
  <c r="G98" i="7"/>
  <c r="G99" i="7"/>
  <c r="G100" i="7"/>
  <c r="G101" i="7"/>
  <c r="G102" i="7"/>
  <c r="G103" i="7"/>
  <c r="G104" i="7"/>
  <c r="G105" i="7"/>
  <c r="G106" i="7"/>
  <c r="G109" i="7"/>
  <c r="G110" i="7"/>
  <c r="G111" i="7"/>
  <c r="G112" i="7"/>
  <c r="G113" i="7"/>
  <c r="G114" i="7"/>
  <c r="G115" i="7"/>
  <c r="G116" i="7"/>
  <c r="G117" i="7"/>
  <c r="G118" i="7"/>
  <c r="G120" i="7"/>
  <c r="G121" i="7"/>
  <c r="G122" i="7"/>
  <c r="G123" i="7"/>
  <c r="G124" i="7"/>
  <c r="G125" i="7"/>
  <c r="G126" i="7"/>
  <c r="G127" i="7"/>
  <c r="G128" i="7"/>
  <c r="G130" i="7"/>
  <c r="G131" i="7"/>
  <c r="G132" i="7"/>
  <c r="G137" i="7"/>
  <c r="G13" i="7"/>
  <c r="F119" i="7"/>
  <c r="E119" i="7"/>
  <c r="F108" i="7"/>
  <c r="E108" i="7"/>
  <c r="F88" i="7"/>
  <c r="E88" i="7"/>
  <c r="F80" i="7"/>
  <c r="F11" i="7" s="1"/>
  <c r="G11" i="7" s="1"/>
  <c r="E80" i="7"/>
  <c r="F70" i="7"/>
  <c r="E70" i="7"/>
  <c r="G70" i="7" s="1"/>
  <c r="F12" i="7"/>
  <c r="E12" i="7"/>
  <c r="G12" i="7" s="1"/>
  <c r="G97" i="7" l="1"/>
  <c r="G108" i="7"/>
  <c r="G80" i="7"/>
  <c r="G119" i="7"/>
  <c r="G88" i="7"/>
  <c r="D134" i="7"/>
  <c r="H134" i="7" s="1"/>
  <c r="D132" i="7"/>
  <c r="H132" i="7" s="1"/>
  <c r="D131" i="7"/>
  <c r="H131" i="7" s="1"/>
  <c r="D126" i="7"/>
  <c r="H126" i="7" s="1"/>
  <c r="D125" i="7"/>
  <c r="H125" i="7" s="1"/>
  <c r="D124" i="7"/>
  <c r="H124" i="7" s="1"/>
  <c r="D123" i="7"/>
  <c r="H123" i="7" s="1"/>
  <c r="D122" i="7"/>
  <c r="H122" i="7" s="1"/>
  <c r="D121" i="7"/>
  <c r="H121" i="7" s="1"/>
  <c r="D117" i="7"/>
  <c r="H117" i="7" s="1"/>
  <c r="D116" i="7"/>
  <c r="H116" i="7" s="1"/>
  <c r="D115" i="7"/>
  <c r="H115" i="7" s="1"/>
  <c r="D114" i="7"/>
  <c r="H114" i="7" s="1"/>
  <c r="D113" i="7"/>
  <c r="H113" i="7" s="1"/>
  <c r="D112" i="7"/>
  <c r="H112" i="7" s="1"/>
  <c r="D111" i="7"/>
  <c r="H111" i="7" s="1"/>
  <c r="D110" i="7"/>
  <c r="H110" i="7" s="1"/>
  <c r="D105" i="7"/>
  <c r="H105" i="7" s="1"/>
  <c r="D104" i="7"/>
  <c r="H104" i="7" s="1"/>
  <c r="D103" i="7"/>
  <c r="H103" i="7" s="1"/>
  <c r="D102" i="7"/>
  <c r="H102" i="7" s="1"/>
  <c r="D101" i="7"/>
  <c r="H101" i="7" s="1"/>
  <c r="D100" i="7"/>
  <c r="H100" i="7" s="1"/>
  <c r="D99" i="7"/>
  <c r="H99" i="7" s="1"/>
  <c r="D95" i="7"/>
  <c r="H95" i="7" s="1"/>
  <c r="D94" i="7"/>
  <c r="H94" i="7" s="1"/>
  <c r="D93" i="7"/>
  <c r="H93" i="7" s="1"/>
  <c r="D92" i="7"/>
  <c r="H92" i="7" s="1"/>
  <c r="D91" i="7"/>
  <c r="H91" i="7" s="1"/>
  <c r="D90" i="7"/>
  <c r="H90" i="7" s="1"/>
  <c r="D86" i="7"/>
  <c r="H86" i="7" s="1"/>
  <c r="D85" i="7"/>
  <c r="H85" i="7" s="1"/>
  <c r="D84" i="7"/>
  <c r="H84" i="7" s="1"/>
  <c r="D83" i="7"/>
  <c r="H83" i="7" s="1"/>
  <c r="D82" i="7"/>
  <c r="H82" i="7" s="1"/>
  <c r="D78" i="7"/>
  <c r="H78" i="7" s="1"/>
  <c r="D77" i="7"/>
  <c r="H77" i="7" s="1"/>
  <c r="D76" i="7"/>
  <c r="H76" i="7" s="1"/>
  <c r="D75" i="7"/>
  <c r="H75" i="7" s="1"/>
  <c r="D74" i="7"/>
  <c r="H74" i="7" s="1"/>
  <c r="D73" i="7"/>
  <c r="H73" i="7" s="1"/>
  <c r="D72" i="7"/>
  <c r="H72" i="7" s="1"/>
  <c r="D68" i="7"/>
  <c r="H68" i="7" s="1"/>
  <c r="D67" i="7"/>
  <c r="H67" i="7" s="1"/>
  <c r="D66" i="7"/>
  <c r="H66" i="7" s="1"/>
  <c r="D65" i="7"/>
  <c r="H65" i="7" s="1"/>
  <c r="D64" i="7"/>
  <c r="H64" i="7" s="1"/>
  <c r="D63" i="7"/>
  <c r="H63" i="7" s="1"/>
  <c r="D62" i="7"/>
  <c r="H62" i="7" s="1"/>
  <c r="D61" i="7"/>
  <c r="H61" i="7" s="1"/>
  <c r="D60" i="7"/>
  <c r="H60" i="7" s="1"/>
  <c r="D59" i="7"/>
  <c r="H59" i="7" s="1"/>
  <c r="D58" i="7"/>
  <c r="H58" i="7" s="1"/>
  <c r="D57" i="7"/>
  <c r="H57" i="7" s="1"/>
  <c r="D56" i="7"/>
  <c r="H56" i="7" s="1"/>
  <c r="D55" i="7"/>
  <c r="H55" i="7" s="1"/>
  <c r="D54" i="7"/>
  <c r="H54" i="7" s="1"/>
  <c r="D53" i="7"/>
  <c r="H53" i="7" s="1"/>
  <c r="D52" i="7"/>
  <c r="H52" i="7" s="1"/>
  <c r="D51" i="7"/>
  <c r="H51" i="7" s="1"/>
  <c r="D50" i="7"/>
  <c r="H50" i="7" s="1"/>
  <c r="D49" i="7"/>
  <c r="H49" i="7" s="1"/>
  <c r="D48" i="7"/>
  <c r="H48" i="7" s="1"/>
  <c r="D47" i="7"/>
  <c r="H47" i="7" s="1"/>
  <c r="D46" i="7"/>
  <c r="H46" i="7" s="1"/>
  <c r="D45" i="7"/>
  <c r="H45" i="7" s="1"/>
  <c r="D44" i="7"/>
  <c r="H44" i="7" s="1"/>
  <c r="D43" i="7"/>
  <c r="H43" i="7" s="1"/>
  <c r="D42" i="7"/>
  <c r="H42" i="7" s="1"/>
  <c r="D41" i="7"/>
  <c r="H41" i="7" s="1"/>
  <c r="D40" i="7"/>
  <c r="H40" i="7" s="1"/>
  <c r="D39" i="7"/>
  <c r="H39" i="7" s="1"/>
  <c r="D38" i="7"/>
  <c r="H38" i="7" s="1"/>
  <c r="D37" i="7"/>
  <c r="H37" i="7" s="1"/>
  <c r="D36" i="7"/>
  <c r="H36" i="7" s="1"/>
  <c r="D35" i="7"/>
  <c r="H35" i="7" s="1"/>
  <c r="D34" i="7"/>
  <c r="H34" i="7" s="1"/>
  <c r="D33" i="7"/>
  <c r="H33" i="7" s="1"/>
  <c r="D32" i="7"/>
  <c r="H32" i="7" s="1"/>
  <c r="D31" i="7"/>
  <c r="H31" i="7" s="1"/>
  <c r="D30" i="7"/>
  <c r="H30" i="7" s="1"/>
  <c r="D29" i="7"/>
  <c r="H29" i="7" s="1"/>
  <c r="D28" i="7"/>
  <c r="H28" i="7" s="1"/>
  <c r="D26" i="7"/>
  <c r="H26" i="7" s="1"/>
  <c r="D25" i="7"/>
  <c r="H25" i="7" s="1"/>
  <c r="D24" i="7"/>
  <c r="H24" i="7" s="1"/>
  <c r="D23" i="7"/>
  <c r="H23" i="7" s="1"/>
  <c r="D22" i="7"/>
  <c r="H22" i="7" s="1"/>
  <c r="D21" i="7"/>
  <c r="H21" i="7" s="1"/>
  <c r="D20" i="7"/>
  <c r="H20" i="7" s="1"/>
  <c r="D19" i="7"/>
  <c r="H19" i="7" s="1"/>
  <c r="D18" i="7"/>
  <c r="H18" i="7" s="1"/>
  <c r="D17" i="7"/>
  <c r="H17" i="7" s="1"/>
  <c r="D16" i="7"/>
  <c r="H16" i="7" s="1"/>
  <c r="D15" i="7"/>
  <c r="H15" i="7" s="1"/>
  <c r="D14" i="7"/>
  <c r="H14" i="7" s="1"/>
  <c r="D69" i="7"/>
  <c r="H69" i="7" s="1"/>
  <c r="D79" i="7"/>
  <c r="H79" i="7" s="1"/>
  <c r="D87" i="7"/>
  <c r="H87" i="7" s="1"/>
  <c r="D96" i="7"/>
  <c r="H96" i="7" s="1"/>
  <c r="D106" i="7"/>
  <c r="H106" i="7" s="1"/>
  <c r="D118" i="7"/>
  <c r="H118" i="7" s="1"/>
  <c r="D128" i="7"/>
  <c r="H128" i="7" s="1"/>
  <c r="D137" i="7"/>
  <c r="H137" i="7" s="1"/>
  <c r="D130" i="7"/>
  <c r="H130" i="7" s="1"/>
  <c r="D120" i="7"/>
  <c r="H120" i="7" s="1"/>
  <c r="D109" i="7"/>
  <c r="H109" i="7" s="1"/>
  <c r="D98" i="7"/>
  <c r="H98" i="7" s="1"/>
  <c r="D89" i="7"/>
  <c r="H89" i="7" s="1"/>
  <c r="D81" i="7"/>
  <c r="H81" i="7" s="1"/>
  <c r="D71" i="7"/>
  <c r="H71" i="7" s="1"/>
  <c r="D13" i="7"/>
  <c r="H13" i="7" s="1"/>
  <c r="C129" i="7" l="1"/>
  <c r="B129" i="7"/>
  <c r="C119" i="7"/>
  <c r="B119" i="7"/>
  <c r="C108" i="7"/>
  <c r="B108" i="7"/>
  <c r="C97" i="7"/>
  <c r="B97" i="7"/>
  <c r="C88" i="7"/>
  <c r="B88" i="7"/>
  <c r="C80" i="7"/>
  <c r="B80" i="7"/>
  <c r="C70" i="7"/>
  <c r="B70" i="7"/>
  <c r="C12" i="7"/>
  <c r="B12" i="7"/>
  <c r="B11" i="7" l="1"/>
  <c r="D97" i="7"/>
  <c r="H97" i="7" s="1"/>
  <c r="D80" i="7"/>
  <c r="H80" i="7" s="1"/>
  <c r="D70" i="7"/>
  <c r="H70" i="7" s="1"/>
  <c r="D108" i="7"/>
  <c r="H108" i="7" s="1"/>
  <c r="D119" i="7"/>
  <c r="H119" i="7" s="1"/>
  <c r="D129" i="7"/>
  <c r="H129" i="7" s="1"/>
  <c r="D88" i="7"/>
  <c r="H88" i="7" s="1"/>
  <c r="D12" i="7"/>
  <c r="H12" i="7" s="1"/>
  <c r="C11" i="7"/>
  <c r="D16" i="3"/>
  <c r="D15" i="3"/>
  <c r="D14" i="3"/>
  <c r="D12" i="3"/>
  <c r="D11" i="3"/>
  <c r="D10" i="3"/>
  <c r="D13" i="3"/>
  <c r="J13" i="2"/>
  <c r="I13" i="2"/>
  <c r="H13" i="2"/>
  <c r="J12" i="2"/>
  <c r="I12" i="2"/>
  <c r="H12" i="2"/>
  <c r="J11" i="2"/>
  <c r="I11" i="2"/>
  <c r="H11" i="2"/>
  <c r="D11" i="1"/>
  <c r="D13" i="1"/>
  <c r="D12" i="1"/>
  <c r="D10" i="11"/>
  <c r="D11" i="7" l="1"/>
  <c r="D12" i="11" l="1"/>
  <c r="D13" i="11"/>
  <c r="D11" i="11"/>
</calcChain>
</file>

<file path=xl/sharedStrings.xml><?xml version="1.0" encoding="utf-8"?>
<sst xmlns="http://schemas.openxmlformats.org/spreadsheetml/2006/main" count="433" uniqueCount="213">
  <si>
    <t>Ukupno</t>
  </si>
  <si>
    <t>Gospodarski ribolov</t>
  </si>
  <si>
    <t>Mali obalni ribolov</t>
  </si>
  <si>
    <t>Tuna</t>
  </si>
  <si>
    <t>Komarča</t>
  </si>
  <si>
    <t>Površina</t>
  </si>
  <si>
    <t>Šaranski ribnjaci, ha</t>
  </si>
  <si>
    <t>2023.</t>
  </si>
  <si>
    <t>2. RIBARSKA PLOVILA</t>
  </si>
  <si>
    <t>Ministarstvo poljoprivrede, šumarstva i ribarstva</t>
  </si>
  <si>
    <t>Uprava ribarstva</t>
  </si>
  <si>
    <t>Morski organizam</t>
  </si>
  <si>
    <t>BIJELA RIBA</t>
  </si>
  <si>
    <t>ARBUN</t>
  </si>
  <si>
    <t>BATOGLAVAC (DIVLJI ARBUN)</t>
  </si>
  <si>
    <t>BEŽMEK</t>
  </si>
  <si>
    <t>BUKVA</t>
  </si>
  <si>
    <t>CIPLI</t>
  </si>
  <si>
    <t>FRATAR</t>
  </si>
  <si>
    <t>GAVUN</t>
  </si>
  <si>
    <t>GAVUN OLIGA</t>
  </si>
  <si>
    <t>GIRA OŠTRULJA</t>
  </si>
  <si>
    <t>GRDOBINE</t>
  </si>
  <si>
    <t>HAMA</t>
  </si>
  <si>
    <t>IVERCI</t>
  </si>
  <si>
    <t>JEGULJA</t>
  </si>
  <si>
    <t>KANTAR</t>
  </si>
  <si>
    <t>KANJAC</t>
  </si>
  <si>
    <t>KAVALA</t>
  </si>
  <si>
    <t>KIRNJE</t>
  </si>
  <si>
    <t>KOKOTI</t>
  </si>
  <si>
    <t>KOMARČA</t>
  </si>
  <si>
    <t>KORAF (KORBEL)</t>
  </si>
  <si>
    <t>KOVAČ</t>
  </si>
  <si>
    <t>LAMPUGA</t>
  </si>
  <si>
    <t>LUBIN</t>
  </si>
  <si>
    <t>LUMBRAK - HINCI</t>
  </si>
  <si>
    <t>MODRAŠ</t>
  </si>
  <si>
    <t>MURINA</t>
  </si>
  <si>
    <t>OKAN</t>
  </si>
  <si>
    <t>OSLIĆ</t>
  </si>
  <si>
    <t>OSTALO</t>
  </si>
  <si>
    <t>OVČICA</t>
  </si>
  <si>
    <t>PAGAR</t>
  </si>
  <si>
    <t>PATARAČE</t>
  </si>
  <si>
    <t>PAUCI</t>
  </si>
  <si>
    <t>PIC</t>
  </si>
  <si>
    <t>PIRKA</t>
  </si>
  <si>
    <t>PIŠMOLJ</t>
  </si>
  <si>
    <t>ROMB</t>
  </si>
  <si>
    <t>SALPA</t>
  </si>
  <si>
    <t>STRIJELKA</t>
  </si>
  <si>
    <t>ŠARAG</t>
  </si>
  <si>
    <t>ŠKARAM</t>
  </si>
  <si>
    <t>ŠKRPINA</t>
  </si>
  <si>
    <t>ŠKRPUN</t>
  </si>
  <si>
    <t>ŠPAR</t>
  </si>
  <si>
    <t>TABINJE</t>
  </si>
  <si>
    <t>TRLJA BLATARICA</t>
  </si>
  <si>
    <t>TRLJA KAMENJARKA</t>
  </si>
  <si>
    <t>UGOR</t>
  </si>
  <si>
    <t>UGOTICA</t>
  </si>
  <si>
    <t>UŠATA</t>
  </si>
  <si>
    <t>VRANA</t>
  </si>
  <si>
    <t>ZUBATAC</t>
  </si>
  <si>
    <t>ZUBATAC KRUNAŠ</t>
  </si>
  <si>
    <t>GLAVONOŠCI</t>
  </si>
  <si>
    <t>GLAVONOŠCI OSTALI</t>
  </si>
  <si>
    <t>HOBOTNICA</t>
  </si>
  <si>
    <t>LIGNJA</t>
  </si>
  <si>
    <t>LIGNJUNI</t>
  </si>
  <si>
    <t>MUZGAVAC</t>
  </si>
  <si>
    <t>MUZGAVAC BIJELI</t>
  </si>
  <si>
    <t>MUZGAVAC CRNI</t>
  </si>
  <si>
    <t>SIPA</t>
  </si>
  <si>
    <t>SIPICE</t>
  </si>
  <si>
    <t>HRSKAVIČNA RIBA</t>
  </si>
  <si>
    <t>GOLUB</t>
  </si>
  <si>
    <t>MAČKE</t>
  </si>
  <si>
    <t>PAS - OSTALE VRSTE</t>
  </si>
  <si>
    <t>PAS KOSTELJ</t>
  </si>
  <si>
    <t>PAS MEKUŠ</t>
  </si>
  <si>
    <t>RAŽE</t>
  </si>
  <si>
    <t>MALA PLAVA RIBA</t>
  </si>
  <si>
    <t>IGLICA</t>
  </si>
  <si>
    <t>INĆUN</t>
  </si>
  <si>
    <t>PAPALINA</t>
  </si>
  <si>
    <t>PLAVICA</t>
  </si>
  <si>
    <t>SKUŠA</t>
  </si>
  <si>
    <t>SRDELA</t>
  </si>
  <si>
    <t>SRDELA GOLEMA</t>
  </si>
  <si>
    <t>ŠARUNI</t>
  </si>
  <si>
    <t>JEŽINAC HRIDINSKI</t>
  </si>
  <si>
    <t>JEŽINCI</t>
  </si>
  <si>
    <t>MORSKA JAJA</t>
  </si>
  <si>
    <t>MORSKI CRVI</t>
  </si>
  <si>
    <t>PUŽEVI OSTALI</t>
  </si>
  <si>
    <t>SPUŽVE</t>
  </si>
  <si>
    <t>TRPOVI</t>
  </si>
  <si>
    <t>VELIKI MORSKI CRVI</t>
  </si>
  <si>
    <t>VOLCI</t>
  </si>
  <si>
    <t>HLAP</t>
  </si>
  <si>
    <t>JASTOG</t>
  </si>
  <si>
    <t>KANOĆA</t>
  </si>
  <si>
    <t>KOZICA</t>
  </si>
  <si>
    <t>PLAVI RAK</t>
  </si>
  <si>
    <t>RAKOVI OSTALI</t>
  </si>
  <si>
    <t>RAKOVICA</t>
  </si>
  <si>
    <t>ŠKAMP</t>
  </si>
  <si>
    <t>TIGRASTA KOZICA</t>
  </si>
  <si>
    <t>DAGNJA</t>
  </si>
  <si>
    <t>JAKOVLJEVA KAPICA</t>
  </si>
  <si>
    <t>KAMENICA</t>
  </si>
  <si>
    <t>KAPICE</t>
  </si>
  <si>
    <t>KUNJKA</t>
  </si>
  <si>
    <t>MALA KAPICA</t>
  </si>
  <si>
    <t>PRNJAVICA</t>
  </si>
  <si>
    <t>RUMENKA</t>
  </si>
  <si>
    <t>ŠKOLJKAŠI OSTALI</t>
  </si>
  <si>
    <t>VELIKA PLAVA RIBA</t>
  </si>
  <si>
    <t>GOF</t>
  </si>
  <si>
    <t>IGLAN</t>
  </si>
  <si>
    <t>IGLUN</t>
  </si>
  <si>
    <t>LICA</t>
  </si>
  <si>
    <t>LUC</t>
  </si>
  <si>
    <t>PALAMIDA</t>
  </si>
  <si>
    <t>RUMBAC - TRUP</t>
  </si>
  <si>
    <t>Jednostruke mreže stajačice</t>
  </si>
  <si>
    <t>Trostruke jednopodne mreže stajačice</t>
  </si>
  <si>
    <t>Trostruke dvopodne mreže stajačice</t>
  </si>
  <si>
    <t>GIRA OBLICA; MANULA</t>
  </si>
  <si>
    <t>LIST; ŠVOJA</t>
  </si>
  <si>
    <t>TUNA PLAVOPERAJNA</t>
  </si>
  <si>
    <t>Vrsta ribe</t>
  </si>
  <si>
    <t>UKUPNO</t>
  </si>
  <si>
    <t>Broj povlastica</t>
  </si>
  <si>
    <t>Ribarska plovila (manja od 15 m)</t>
  </si>
  <si>
    <t>Ribarska plovila (15m i više)</t>
  </si>
  <si>
    <t>Plovila</t>
  </si>
  <si>
    <t>Ukupna veličina plovila, BT</t>
  </si>
  <si>
    <t>Ukupna snaga pogonskog stroja plovila, kW</t>
  </si>
  <si>
    <t>Ribolovni alat</t>
  </si>
  <si>
    <t xml:space="preserve">4. ISKRCAJ MORSKIH ORGANIZAMA </t>
  </si>
  <si>
    <t>2023. godina -iskrcaj (kg)</t>
  </si>
  <si>
    <t>OSTALI ORGANIZMI</t>
  </si>
  <si>
    <t>RAKOVI</t>
  </si>
  <si>
    <t>ŠKOLJKAŠI</t>
  </si>
  <si>
    <t>5. PRODAJA MORSKIH ORGANIZAMA</t>
  </si>
  <si>
    <t>2023. gospodarski ribolov (kg)</t>
  </si>
  <si>
    <t>Prosječna cijena €/kg</t>
  </si>
  <si>
    <t>REPAŠ ZMIJIČNJAK (MAČ)</t>
  </si>
  <si>
    <t>DRHTULJA ŠARULJA</t>
  </si>
  <si>
    <t>TUNA ALBAKORE</t>
  </si>
  <si>
    <t xml:space="preserve">Lubin </t>
  </si>
  <si>
    <t>Kamenica</t>
  </si>
  <si>
    <t>Dagnja</t>
  </si>
  <si>
    <t>2023. godina</t>
  </si>
  <si>
    <r>
      <t>Pastrvski ribnjaci, m</t>
    </r>
    <r>
      <rPr>
        <vertAlign val="superscript"/>
        <sz val="11"/>
        <color theme="1"/>
        <rFont val="Times New Roman"/>
        <family val="1"/>
        <charset val="238"/>
      </rPr>
      <t>2</t>
    </r>
  </si>
  <si>
    <t>Šaran</t>
  </si>
  <si>
    <t>Som</t>
  </si>
  <si>
    <t>Glavaš (bijeli i sivi)</t>
  </si>
  <si>
    <t>Pastrva (kalifornijska i potočna)</t>
  </si>
  <si>
    <t>Ostale ribe</t>
  </si>
  <si>
    <t>Bijeli amur</t>
  </si>
  <si>
    <t>Proizvodnja (kg)</t>
  </si>
  <si>
    <t>Prodaja (€)</t>
  </si>
  <si>
    <t xml:space="preserve">Prosječna cijena (€/kg) </t>
  </si>
  <si>
    <t xml:space="preserve"> </t>
  </si>
  <si>
    <t>Proizvodnja, tis. kom.</t>
  </si>
  <si>
    <t>Pastrva</t>
  </si>
  <si>
    <t xml:space="preserve">7. AKVAKULTURA - UZGOJ (PROIZVODNJA) I PRODAJA MORSKE RIBE, RAKOVA, ŠKOLJKAŠA I GLAVONOŽACA </t>
  </si>
  <si>
    <t>10. AKVAKULTURA - PROIZVODNJA MLAĐI</t>
  </si>
  <si>
    <t xml:space="preserve">8. AKVAKULTURA - SLATKOVODNA - UZGOJ (PROIZVODNJA) I PRODAJA SLATKOVODNE (KONZUMNE) RIBE </t>
  </si>
  <si>
    <t>Datum objave podataka:</t>
  </si>
  <si>
    <t xml:space="preserve">Vrsta podataka: </t>
  </si>
  <si>
    <t>1. BROJ RIBARA U GOSPODARSKOM I MALOM OBALNOM RIBOLOVU</t>
  </si>
  <si>
    <t xml:space="preserve">Napomena: </t>
  </si>
  <si>
    <t>3. RIBARSKE MREŽE PREMA VRSTAMA</t>
  </si>
  <si>
    <t>Povlačne mreže (koće)*</t>
  </si>
  <si>
    <t>Plivarica za malu plavu ribu - srdelara*</t>
  </si>
  <si>
    <t>Ostale plivarice*</t>
  </si>
  <si>
    <t>Mreže potegače*</t>
  </si>
  <si>
    <t>* ribarske mreže kojima je izdano odbrenje za obavljanje ribolova</t>
  </si>
  <si>
    <t>Prva prodaja (kg)</t>
  </si>
  <si>
    <t>Vrijednost prve prodaje (€)</t>
  </si>
  <si>
    <t xml:space="preserve">9. AKVAKULTURA - SLATKOVODNA, POVRŠINA RIBNJAKA U EKSPLOATACIJI </t>
  </si>
  <si>
    <t xml:space="preserve">6. POPIS ULOVA U SLATKOVODNOM RIBOLOVU </t>
  </si>
  <si>
    <t>Ostale vrste*</t>
  </si>
  <si>
    <t>Ostale vrste *</t>
  </si>
  <si>
    <r>
      <rPr>
        <i/>
        <sz val="9"/>
        <color theme="1"/>
        <rFont val="Calibri"/>
        <family val="2"/>
        <charset val="238"/>
      </rPr>
      <t>*</t>
    </r>
    <r>
      <rPr>
        <i/>
        <sz val="9"/>
        <color theme="1"/>
        <rFont val="Times New Roman"/>
        <family val="1"/>
        <charset val="238"/>
      </rPr>
      <t>hama, zubatac, kalifornijska pastrva, atlantski losos, gof, jakovljeva kapica, morska spužva</t>
    </r>
  </si>
  <si>
    <t>KUĆICA</t>
  </si>
  <si>
    <t xml:space="preserve">Podaci o akvakulturi obuhvaćaju podatke o proizvodnji (prodaji) u količinama i vrijednostima te najznačajnije komercijalne vrste. </t>
  </si>
  <si>
    <t>Podaci o slatkovodnoj akvakulturi obuhvaćaju podatke o proizvodnji (prodaji) u količinama i vrijednostima razvrstano na prozvodnju u šaranskim i pastrvskim ribnjacima te njihovim najznačajnijim vrstama.</t>
  </si>
  <si>
    <t>2024. godina -iskrcaj (kg)</t>
  </si>
  <si>
    <t>Indeksi 2024/2023</t>
  </si>
  <si>
    <t>CRVENI BODEČ, ŠKRPINICA</t>
  </si>
  <si>
    <t>KALIFORNIJSKA PASTRVA</t>
  </si>
  <si>
    <t>TRP OBIČNI</t>
  </si>
  <si>
    <t>privremeni</t>
  </si>
  <si>
    <t>2024.</t>
  </si>
  <si>
    <t>Indeksi, prosječne cijene 2024/2023</t>
  </si>
  <si>
    <t>26.06.2025.</t>
  </si>
  <si>
    <t>2024. gospodarski ribolov (kg)</t>
  </si>
  <si>
    <t>OSTALA BIJELA RIBA</t>
  </si>
  <si>
    <t>OSTALA HRSKAVIČNA RIBA</t>
  </si>
  <si>
    <t>OSTALI RAKOVI</t>
  </si>
  <si>
    <t>BIBI (MORSKI ŠTRCALJAC)</t>
  </si>
  <si>
    <t>CRVENI KORALJ</t>
  </si>
  <si>
    <t>2024. godina</t>
  </si>
  <si>
    <t>Indeksi, proizvodnja 2024/2023</t>
  </si>
  <si>
    <t>*smuđ, štuka, linjak, deverika, kečiga, afrički som, sibirska jesetra, lipljen i ostalo</t>
  </si>
  <si>
    <t>Indeksi 2024./2023.</t>
  </si>
  <si>
    <t>Indeksi
2024./2023.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</si>
</sst>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"/>
    <numFmt numFmtId="165" formatCode="0.0"/>
    <numFmt numFmtId="166" formatCode="#,##0.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i/>
      <sz val="9"/>
      <color theme="1"/>
      <name val="Times New Roman"/>
      <family val="2"/>
      <charset val="238"/>
    </font>
    <font>
      <i/>
      <sz val="9"/>
      <color theme="1"/>
      <name val="Calibri"/>
      <family val="2"/>
      <charset val="238"/>
    </font>
    <font>
      <sz val="10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18" fillId="0" borderId="0"/>
  </cellStyleXfs>
  <cellXfs count="35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1" fillId="0" borderId="0" xfId="0" applyFont="1"/>
    <xf numFmtId="9" fontId="11" fillId="0" borderId="0" xfId="0" applyNumberFormat="1" applyFont="1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8" fillId="0" borderId="0" xfId="0" applyFont="1"/>
    <xf numFmtId="0" fontId="9" fillId="0" borderId="24" xfId="0" applyFont="1" applyBorder="1" applyAlignment="1">
      <alignment horizontal="left" vertical="center" wrapText="1" indent="1"/>
    </xf>
    <xf numFmtId="3" fontId="9" fillId="0" borderId="1" xfId="0" applyNumberFormat="1" applyFont="1" applyBorder="1" applyAlignment="1">
      <alignment horizontal="center" vertical="top" wrapText="1"/>
    </xf>
    <xf numFmtId="166" fontId="9" fillId="0" borderId="25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 indent="1"/>
    </xf>
    <xf numFmtId="3" fontId="9" fillId="0" borderId="32" xfId="0" applyNumberFormat="1" applyFont="1" applyBorder="1" applyAlignment="1">
      <alignment horizontal="center" vertical="top" wrapText="1"/>
    </xf>
    <xf numFmtId="166" fontId="9" fillId="0" borderId="3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8" fillId="3" borderId="31" xfId="0" applyNumberFormat="1" applyFont="1" applyFill="1" applyBorder="1" applyAlignment="1">
      <alignment horizontal="center" vertical="center"/>
    </xf>
    <xf numFmtId="49" fontId="8" fillId="3" borderId="3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3" fontId="9" fillId="0" borderId="1" xfId="0" applyNumberFormat="1" applyFont="1" applyBorder="1" applyAlignment="1">
      <alignment horizontal="center" vertical="top"/>
    </xf>
    <xf numFmtId="166" fontId="9" fillId="0" borderId="1" xfId="0" applyNumberFormat="1" applyFont="1" applyBorder="1" applyAlignment="1">
      <alignment horizontal="center" vertical="center" wrapText="1"/>
    </xf>
    <xf numFmtId="3" fontId="9" fillId="0" borderId="32" xfId="0" applyNumberFormat="1" applyFont="1" applyBorder="1" applyAlignment="1">
      <alignment horizontal="center" vertical="top"/>
    </xf>
    <xf numFmtId="166" fontId="9" fillId="0" borderId="32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0" fontId="9" fillId="0" borderId="0" xfId="0" applyFont="1" applyAlignment="1">
      <alignment horizontal="left" vertical="center" wrapText="1" indent="1"/>
    </xf>
    <xf numFmtId="166" fontId="9" fillId="0" borderId="24" xfId="0" applyNumberFormat="1" applyFont="1" applyBorder="1" applyAlignment="1">
      <alignment horizontal="center" vertical="center" wrapText="1"/>
    </xf>
    <xf numFmtId="166" fontId="9" fillId="0" borderId="31" xfId="0" applyNumberFormat="1" applyFont="1" applyBorder="1" applyAlignment="1">
      <alignment horizontal="center" vertical="center" wrapText="1"/>
    </xf>
    <xf numFmtId="0" fontId="10" fillId="6" borderId="20" xfId="0" applyFont="1" applyFill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 indent="1"/>
    </xf>
    <xf numFmtId="0" fontId="9" fillId="0" borderId="35" xfId="0" applyFont="1" applyBorder="1" applyAlignment="1">
      <alignment horizontal="left" vertical="center" wrapText="1" indent="1"/>
    </xf>
    <xf numFmtId="10" fontId="7" fillId="0" borderId="0" xfId="1" applyNumberFormat="1" applyFont="1"/>
    <xf numFmtId="0" fontId="10" fillId="3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166" fontId="7" fillId="0" borderId="25" xfId="0" applyNumberFormat="1" applyFont="1" applyBorder="1" applyAlignment="1">
      <alignment horizontal="center"/>
    </xf>
    <xf numFmtId="166" fontId="7" fillId="0" borderId="33" xfId="0" applyNumberFormat="1" applyFont="1" applyBorder="1" applyAlignment="1">
      <alignment horizontal="center"/>
    </xf>
    <xf numFmtId="0" fontId="19" fillId="0" borderId="0" xfId="0" applyFont="1"/>
    <xf numFmtId="0" fontId="5" fillId="0" borderId="0" xfId="2"/>
    <xf numFmtId="0" fontId="7" fillId="0" borderId="0" xfId="2" applyFont="1"/>
    <xf numFmtId="0" fontId="11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vertical="center"/>
    </xf>
    <xf numFmtId="0" fontId="12" fillId="2" borderId="15" xfId="2" applyFont="1" applyFill="1" applyBorder="1" applyAlignment="1">
      <alignment horizontal="center"/>
    </xf>
    <xf numFmtId="3" fontId="12" fillId="2" borderId="16" xfId="2" applyNumberFormat="1" applyFont="1" applyFill="1" applyBorder="1" applyAlignment="1">
      <alignment horizontal="center"/>
    </xf>
    <xf numFmtId="0" fontId="11" fillId="0" borderId="21" xfId="2" applyFont="1" applyBorder="1"/>
    <xf numFmtId="3" fontId="11" fillId="0" borderId="9" xfId="2" applyNumberFormat="1" applyFont="1" applyBorder="1" applyAlignment="1">
      <alignment horizontal="center"/>
    </xf>
    <xf numFmtId="0" fontId="11" fillId="0" borderId="24" xfId="2" applyFont="1" applyBorder="1"/>
    <xf numFmtId="3" fontId="11" fillId="0" borderId="1" xfId="2" applyNumberFormat="1" applyFont="1" applyBorder="1" applyAlignment="1">
      <alignment horizontal="center"/>
    </xf>
    <xf numFmtId="0" fontId="11" fillId="0" borderId="27" xfId="2" applyFont="1" applyBorder="1"/>
    <xf numFmtId="3" fontId="11" fillId="0" borderId="6" xfId="2" applyNumberFormat="1" applyFont="1" applyBorder="1" applyAlignment="1">
      <alignment horizontal="center"/>
    </xf>
    <xf numFmtId="3" fontId="14" fillId="0" borderId="1" xfId="2" applyNumberFormat="1" applyFont="1" applyBorder="1" applyAlignment="1">
      <alignment horizontal="center"/>
    </xf>
    <xf numFmtId="3" fontId="14" fillId="0" borderId="6" xfId="2" applyNumberFormat="1" applyFont="1" applyBorder="1" applyAlignment="1">
      <alignment horizontal="center"/>
    </xf>
    <xf numFmtId="0" fontId="12" fillId="4" borderId="15" xfId="2" applyFont="1" applyFill="1" applyBorder="1" applyAlignment="1">
      <alignment horizontal="center" vertical="center"/>
    </xf>
    <xf numFmtId="3" fontId="12" fillId="4" borderId="16" xfId="2" applyNumberFormat="1" applyFont="1" applyFill="1" applyBorder="1" applyAlignment="1">
      <alignment horizontal="center" vertical="center" wrapText="1"/>
    </xf>
    <xf numFmtId="166" fontId="12" fillId="4" borderId="17" xfId="2" applyNumberFormat="1" applyFont="1" applyFill="1" applyBorder="1" applyAlignment="1">
      <alignment horizontal="center" vertical="center" wrapText="1"/>
    </xf>
    <xf numFmtId="0" fontId="12" fillId="7" borderId="15" xfId="2" applyFont="1" applyFill="1" applyBorder="1" applyAlignment="1">
      <alignment horizontal="center" vertical="center"/>
    </xf>
    <xf numFmtId="0" fontId="12" fillId="7" borderId="16" xfId="2" applyFont="1" applyFill="1" applyBorder="1" applyAlignment="1">
      <alignment horizontal="center" vertical="center" wrapText="1"/>
    </xf>
    <xf numFmtId="0" fontId="12" fillId="7" borderId="17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3" fontId="12" fillId="0" borderId="0" xfId="2" applyNumberFormat="1" applyFont="1" applyAlignment="1">
      <alignment horizontal="center"/>
    </xf>
    <xf numFmtId="166" fontId="11" fillId="0" borderId="0" xfId="2" applyNumberFormat="1" applyFont="1" applyAlignment="1">
      <alignment horizontal="center"/>
    </xf>
    <xf numFmtId="0" fontId="20" fillId="0" borderId="0" xfId="2" applyFont="1"/>
    <xf numFmtId="0" fontId="21" fillId="0" borderId="0" xfId="0" applyFont="1" applyAlignment="1">
      <alignment horizontal="justify" vertical="center"/>
    </xf>
    <xf numFmtId="4" fontId="11" fillId="0" borderId="0" xfId="2" applyNumberFormat="1" applyFont="1" applyAlignment="1">
      <alignment horizontal="center"/>
    </xf>
    <xf numFmtId="0" fontId="11" fillId="3" borderId="10" xfId="2" applyFont="1" applyFill="1" applyBorder="1" applyAlignment="1">
      <alignment horizontal="center" wrapText="1"/>
    </xf>
    <xf numFmtId="0" fontId="12" fillId="2" borderId="18" xfId="2" applyFont="1" applyFill="1" applyBorder="1" applyAlignment="1">
      <alignment horizontal="center"/>
    </xf>
    <xf numFmtId="3" fontId="12" fillId="2" borderId="45" xfId="2" applyNumberFormat="1" applyFont="1" applyFill="1" applyBorder="1" applyAlignment="1">
      <alignment horizontal="center"/>
    </xf>
    <xf numFmtId="0" fontId="11" fillId="0" borderId="20" xfId="2" applyFont="1" applyBorder="1"/>
    <xf numFmtId="3" fontId="11" fillId="0" borderId="21" xfId="2" applyNumberFormat="1" applyFont="1" applyBorder="1" applyAlignment="1">
      <alignment horizontal="center"/>
    </xf>
    <xf numFmtId="4" fontId="11" fillId="0" borderId="22" xfId="2" applyNumberFormat="1" applyFont="1" applyBorder="1" applyAlignment="1">
      <alignment horizontal="center"/>
    </xf>
    <xf numFmtId="0" fontId="11" fillId="0" borderId="23" xfId="2" applyFont="1" applyBorder="1"/>
    <xf numFmtId="3" fontId="11" fillId="0" borderId="24" xfId="2" applyNumberFormat="1" applyFont="1" applyBorder="1" applyAlignment="1">
      <alignment horizontal="center"/>
    </xf>
    <xf numFmtId="4" fontId="11" fillId="0" borderId="25" xfId="2" applyNumberFormat="1" applyFont="1" applyBorder="1" applyAlignment="1">
      <alignment horizontal="center"/>
    </xf>
    <xf numFmtId="0" fontId="11" fillId="0" borderId="26" xfId="2" applyFont="1" applyBorder="1"/>
    <xf numFmtId="3" fontId="11" fillId="0" borderId="27" xfId="2" applyNumberFormat="1" applyFont="1" applyBorder="1" applyAlignment="1">
      <alignment horizontal="center"/>
    </xf>
    <xf numFmtId="4" fontId="11" fillId="0" borderId="28" xfId="2" applyNumberFormat="1" applyFont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3" fontId="12" fillId="2" borderId="15" xfId="2" applyNumberFormat="1" applyFont="1" applyFill="1" applyBorder="1" applyAlignment="1">
      <alignment horizontal="center"/>
    </xf>
    <xf numFmtId="0" fontId="11" fillId="0" borderId="35" xfId="2" applyFont="1" applyBorder="1"/>
    <xf numFmtId="3" fontId="11" fillId="0" borderId="31" xfId="2" applyNumberFormat="1" applyFont="1" applyBorder="1" applyAlignment="1">
      <alignment horizontal="center"/>
    </xf>
    <xf numFmtId="3" fontId="11" fillId="0" borderId="32" xfId="2" applyNumberFormat="1" applyFont="1" applyBorder="1" applyAlignment="1">
      <alignment horizontal="center"/>
    </xf>
    <xf numFmtId="4" fontId="11" fillId="0" borderId="33" xfId="2" applyNumberFormat="1" applyFont="1" applyBorder="1" applyAlignment="1">
      <alignment horizontal="center"/>
    </xf>
    <xf numFmtId="0" fontId="12" fillId="7" borderId="14" xfId="2" applyFont="1" applyFill="1" applyBorder="1" applyAlignment="1">
      <alignment horizontal="center" vertical="center" wrapText="1"/>
    </xf>
    <xf numFmtId="0" fontId="12" fillId="7" borderId="15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/>
    </xf>
    <xf numFmtId="0" fontId="11" fillId="0" borderId="34" xfId="2" applyFont="1" applyBorder="1"/>
    <xf numFmtId="3" fontId="11" fillId="0" borderId="29" xfId="2" applyNumberFormat="1" applyFont="1" applyBorder="1" applyAlignment="1">
      <alignment horizontal="center"/>
    </xf>
    <xf numFmtId="3" fontId="11" fillId="0" borderId="30" xfId="2" applyNumberFormat="1" applyFont="1" applyBorder="1" applyAlignment="1">
      <alignment horizontal="center"/>
    </xf>
    <xf numFmtId="4" fontId="11" fillId="0" borderId="39" xfId="2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7" fillId="0" borderId="0" xfId="2" applyFont="1" applyAlignment="1">
      <alignment wrapText="1"/>
    </xf>
    <xf numFmtId="0" fontId="10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2" fillId="4" borderId="14" xfId="2" applyFont="1" applyFill="1" applyBorder="1" applyAlignment="1">
      <alignment horizontal="center" vertical="center" wrapText="1"/>
    </xf>
    <xf numFmtId="3" fontId="12" fillId="4" borderId="15" xfId="2" applyNumberFormat="1" applyFont="1" applyFill="1" applyBorder="1" applyAlignment="1">
      <alignment horizontal="center" vertical="center" wrapText="1"/>
    </xf>
    <xf numFmtId="0" fontId="7" fillId="0" borderId="37" xfId="2" applyFont="1" applyBorder="1" applyAlignment="1">
      <alignment horizontal="left" vertical="top" wrapText="1" indent="1"/>
    </xf>
    <xf numFmtId="3" fontId="9" fillId="0" borderId="5" xfId="2" applyNumberFormat="1" applyFont="1" applyBorder="1" applyAlignment="1">
      <alignment horizontal="center" wrapText="1"/>
    </xf>
    <xf numFmtId="0" fontId="7" fillId="0" borderId="38" xfId="2" applyFont="1" applyBorder="1" applyAlignment="1">
      <alignment horizontal="left" vertical="top" wrapText="1" indent="1"/>
    </xf>
    <xf numFmtId="3" fontId="9" fillId="0" borderId="42" xfId="2" applyNumberFormat="1" applyFont="1" applyBorder="1" applyAlignment="1">
      <alignment horizontal="center" wrapText="1"/>
    </xf>
    <xf numFmtId="0" fontId="10" fillId="8" borderId="40" xfId="2" applyFont="1" applyFill="1" applyBorder="1" applyAlignment="1">
      <alignment horizontal="left" vertical="top" wrapText="1"/>
    </xf>
    <xf numFmtId="3" fontId="10" fillId="8" borderId="3" xfId="2" applyNumberFormat="1" applyFont="1" applyFill="1" applyBorder="1" applyAlignment="1">
      <alignment horizontal="center" wrapText="1"/>
    </xf>
    <xf numFmtId="165" fontId="10" fillId="8" borderId="40" xfId="2" applyNumberFormat="1" applyFont="1" applyFill="1" applyBorder="1" applyAlignment="1">
      <alignment horizontal="center" wrapText="1"/>
    </xf>
    <xf numFmtId="0" fontId="8" fillId="3" borderId="42" xfId="2" applyFont="1" applyFill="1" applyBorder="1" applyAlignment="1">
      <alignment horizontal="center" wrapText="1"/>
    </xf>
    <xf numFmtId="0" fontId="8" fillId="3" borderId="44" xfId="2" applyFont="1" applyFill="1" applyBorder="1" applyAlignment="1">
      <alignment horizontal="center" wrapText="1"/>
    </xf>
    <xf numFmtId="0" fontId="8" fillId="3" borderId="15" xfId="2" applyFont="1" applyFill="1" applyBorder="1" applyAlignment="1">
      <alignment horizontal="center" vertical="center" wrapText="1"/>
    </xf>
    <xf numFmtId="0" fontId="10" fillId="0" borderId="0" xfId="2" applyFont="1"/>
    <xf numFmtId="0" fontId="7" fillId="0" borderId="24" xfId="2" applyFont="1" applyBorder="1"/>
    <xf numFmtId="0" fontId="7" fillId="0" borderId="31" xfId="2" applyFont="1" applyBorder="1"/>
    <xf numFmtId="0" fontId="8" fillId="8" borderId="21" xfId="2" applyFont="1" applyFill="1" applyBorder="1"/>
    <xf numFmtId="3" fontId="8" fillId="8" borderId="9" xfId="2" applyNumberFormat="1" applyFont="1" applyFill="1" applyBorder="1" applyAlignment="1">
      <alignment horizontal="center"/>
    </xf>
    <xf numFmtId="0" fontId="8" fillId="3" borderId="16" xfId="2" applyFont="1" applyFill="1" applyBorder="1" applyAlignment="1">
      <alignment horizontal="center" vertical="center" wrapText="1"/>
    </xf>
    <xf numFmtId="0" fontId="8" fillId="7" borderId="17" xfId="2" applyFont="1" applyFill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/>
    </xf>
    <xf numFmtId="0" fontId="13" fillId="0" borderId="0" xfId="4" applyFont="1" applyAlignment="1">
      <alignment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top" wrapText="1" indent="2"/>
    </xf>
    <xf numFmtId="0" fontId="7" fillId="0" borderId="37" xfId="0" applyFont="1" applyBorder="1" applyAlignment="1">
      <alignment horizontal="left" vertical="top" wrapText="1" indent="2"/>
    </xf>
    <xf numFmtId="2" fontId="7" fillId="0" borderId="25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top" wrapText="1" indent="2"/>
    </xf>
    <xf numFmtId="0" fontId="13" fillId="0" borderId="0" xfId="4" applyFont="1" applyAlignment="1">
      <alignment vertical="center" wrapText="1"/>
    </xf>
    <xf numFmtId="0" fontId="4" fillId="0" borderId="0" xfId="4"/>
    <xf numFmtId="0" fontId="7" fillId="0" borderId="0" xfId="4" applyFont="1" applyAlignment="1">
      <alignment wrapText="1"/>
    </xf>
    <xf numFmtId="0" fontId="10" fillId="0" borderId="0" xfId="4" applyFont="1" applyAlignment="1">
      <alignment vertical="center"/>
    </xf>
    <xf numFmtId="0" fontId="8" fillId="0" borderId="0" xfId="4" applyFont="1" applyAlignment="1">
      <alignment horizontal="center"/>
    </xf>
    <xf numFmtId="0" fontId="8" fillId="3" borderId="31" xfId="4" applyFont="1" applyFill="1" applyBorder="1" applyAlignment="1">
      <alignment horizontal="center" vertical="center" wrapText="1"/>
    </xf>
    <xf numFmtId="0" fontId="8" fillId="3" borderId="32" xfId="4" applyFont="1" applyFill="1" applyBorder="1" applyAlignment="1">
      <alignment horizontal="center" vertical="center" wrapText="1"/>
    </xf>
    <xf numFmtId="0" fontId="8" fillId="3" borderId="33" xfId="4" applyFont="1" applyFill="1" applyBorder="1" applyAlignment="1">
      <alignment horizontal="center" vertical="center" wrapText="1"/>
    </xf>
    <xf numFmtId="0" fontId="7" fillId="0" borderId="23" xfId="4" applyFont="1" applyBorder="1" applyAlignment="1">
      <alignment horizontal="left" vertical="top" wrapText="1" indent="1"/>
    </xf>
    <xf numFmtId="4" fontId="7" fillId="0" borderId="25" xfId="4" applyNumberFormat="1" applyFont="1" applyBorder="1" applyAlignment="1">
      <alignment horizontal="center"/>
    </xf>
    <xf numFmtId="0" fontId="9" fillId="0" borderId="23" xfId="4" applyFont="1" applyBorder="1" applyAlignment="1">
      <alignment horizontal="left" vertical="top" wrapText="1" indent="1"/>
    </xf>
    <xf numFmtId="4" fontId="7" fillId="0" borderId="28" xfId="4" applyNumberFormat="1" applyFont="1" applyBorder="1" applyAlignment="1">
      <alignment horizontal="center"/>
    </xf>
    <xf numFmtId="3" fontId="9" fillId="0" borderId="24" xfId="4" applyNumberFormat="1" applyFont="1" applyBorder="1" applyAlignment="1">
      <alignment horizontal="center" vertical="top"/>
    </xf>
    <xf numFmtId="3" fontId="7" fillId="0" borderId="1" xfId="4" applyNumberFormat="1" applyFont="1" applyBorder="1" applyAlignment="1">
      <alignment horizontal="center"/>
    </xf>
    <xf numFmtId="3" fontId="9" fillId="0" borderId="27" xfId="4" applyNumberFormat="1" applyFont="1" applyBorder="1" applyAlignment="1">
      <alignment horizontal="center" vertical="top"/>
    </xf>
    <xf numFmtId="3" fontId="7" fillId="0" borderId="6" xfId="4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top" wrapText="1"/>
    </xf>
    <xf numFmtId="4" fontId="7" fillId="0" borderId="36" xfId="4" applyNumberFormat="1" applyFont="1" applyBorder="1" applyAlignment="1">
      <alignment horizontal="center"/>
    </xf>
    <xf numFmtId="4" fontId="7" fillId="0" borderId="37" xfId="4" applyNumberFormat="1" applyFont="1" applyBorder="1" applyAlignment="1">
      <alignment horizontal="center"/>
    </xf>
    <xf numFmtId="4" fontId="7" fillId="0" borderId="52" xfId="4" applyNumberFormat="1" applyFont="1" applyBorder="1" applyAlignment="1">
      <alignment horizontal="center"/>
    </xf>
    <xf numFmtId="3" fontId="9" fillId="0" borderId="21" xfId="4" applyNumberFormat="1" applyFont="1" applyBorder="1" applyAlignment="1">
      <alignment horizontal="center" vertical="top"/>
    </xf>
    <xf numFmtId="3" fontId="7" fillId="0" borderId="2" xfId="4" applyNumberFormat="1" applyFont="1" applyBorder="1" applyAlignment="1">
      <alignment horizontal="center" vertical="center" wrapText="1"/>
    </xf>
    <xf numFmtId="3" fontId="7" fillId="0" borderId="4" xfId="4" applyNumberFormat="1" applyFont="1" applyBorder="1" applyAlignment="1">
      <alignment horizontal="center" vertical="center" wrapText="1"/>
    </xf>
    <xf numFmtId="3" fontId="7" fillId="0" borderId="27" xfId="4" applyNumberFormat="1" applyFont="1" applyBorder="1" applyAlignment="1">
      <alignment horizontal="center"/>
    </xf>
    <xf numFmtId="3" fontId="7" fillId="0" borderId="49" xfId="4" applyNumberFormat="1" applyFont="1" applyBorder="1" applyAlignment="1">
      <alignment horizontal="center"/>
    </xf>
    <xf numFmtId="0" fontId="10" fillId="8" borderId="14" xfId="4" applyFont="1" applyFill="1" applyBorder="1" applyAlignment="1">
      <alignment horizontal="center" wrapText="1"/>
    </xf>
    <xf numFmtId="3" fontId="8" fillId="8" borderId="15" xfId="4" applyNumberFormat="1" applyFont="1" applyFill="1" applyBorder="1" applyAlignment="1">
      <alignment horizontal="center"/>
    </xf>
    <xf numFmtId="3" fontId="8" fillId="8" borderId="16" xfId="4" applyNumberFormat="1" applyFont="1" applyFill="1" applyBorder="1" applyAlignment="1">
      <alignment horizontal="center"/>
    </xf>
    <xf numFmtId="4" fontId="8" fillId="8" borderId="17" xfId="4" applyNumberFormat="1" applyFont="1" applyFill="1" applyBorder="1" applyAlignment="1">
      <alignment horizontal="center"/>
    </xf>
    <xf numFmtId="3" fontId="8" fillId="8" borderId="53" xfId="4" applyNumberFormat="1" applyFont="1" applyFill="1" applyBorder="1" applyAlignment="1">
      <alignment horizontal="center"/>
    </xf>
    <xf numFmtId="4" fontId="8" fillId="8" borderId="54" xfId="4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7" fillId="0" borderId="0" xfId="0" applyNumberFormat="1" applyFont="1"/>
    <xf numFmtId="166" fontId="7" fillId="0" borderId="0" xfId="0" applyNumberFormat="1" applyFont="1"/>
    <xf numFmtId="0" fontId="22" fillId="0" borderId="0" xfId="0" applyFont="1"/>
    <xf numFmtId="0" fontId="24" fillId="0" borderId="0" xfId="0" applyFont="1"/>
    <xf numFmtId="0" fontId="10" fillId="3" borderId="13" xfId="0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top" wrapText="1"/>
    </xf>
    <xf numFmtId="3" fontId="7" fillId="0" borderId="32" xfId="0" applyNumberFormat="1" applyFont="1" applyBorder="1" applyAlignment="1">
      <alignment horizontal="center" vertical="top" wrapText="1"/>
    </xf>
    <xf numFmtId="2" fontId="9" fillId="0" borderId="25" xfId="0" applyNumberFormat="1" applyFont="1" applyBorder="1" applyAlignment="1">
      <alignment horizontal="center" vertical="center"/>
    </xf>
    <xf numFmtId="2" fontId="7" fillId="0" borderId="39" xfId="0" applyNumberFormat="1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20" fillId="0" borderId="0" xfId="4" applyFont="1"/>
    <xf numFmtId="0" fontId="20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4" fontId="11" fillId="0" borderId="0" xfId="4" applyNumberFormat="1" applyFont="1" applyAlignment="1">
      <alignment horizontal="center"/>
    </xf>
    <xf numFmtId="3" fontId="9" fillId="0" borderId="4" xfId="0" applyNumberFormat="1" applyFont="1" applyBorder="1" applyAlignment="1">
      <alignment horizontal="center" wrapText="1"/>
    </xf>
    <xf numFmtId="3" fontId="9" fillId="0" borderId="44" xfId="0" applyNumberFormat="1" applyFont="1" applyBorder="1" applyAlignment="1">
      <alignment horizontal="center" wrapText="1"/>
    </xf>
    <xf numFmtId="3" fontId="10" fillId="5" borderId="2" xfId="0" applyNumberFormat="1" applyFont="1" applyFill="1" applyBorder="1" applyAlignment="1">
      <alignment horizontal="center" wrapText="1"/>
    </xf>
    <xf numFmtId="165" fontId="10" fillId="9" borderId="40" xfId="2" applyNumberFormat="1" applyFont="1" applyFill="1" applyBorder="1" applyAlignment="1">
      <alignment horizontal="center" wrapText="1"/>
    </xf>
    <xf numFmtId="165" fontId="10" fillId="9" borderId="8" xfId="2" applyNumberFormat="1" applyFont="1" applyFill="1" applyBorder="1" applyAlignment="1">
      <alignment horizontal="center" wrapText="1"/>
    </xf>
    <xf numFmtId="1" fontId="7" fillId="0" borderId="0" xfId="0" applyNumberFormat="1" applyFont="1"/>
    <xf numFmtId="1" fontId="2" fillId="0" borderId="0" xfId="0" applyNumberFormat="1" applyFont="1"/>
    <xf numFmtId="0" fontId="10" fillId="5" borderId="29" xfId="0" applyFont="1" applyFill="1" applyBorder="1" applyAlignment="1">
      <alignment vertical="center" wrapText="1"/>
    </xf>
    <xf numFmtId="164" fontId="10" fillId="5" borderId="30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10" fillId="6" borderId="30" xfId="0" applyNumberFormat="1" applyFont="1" applyFill="1" applyBorder="1" applyAlignment="1">
      <alignment horizontal="center" vertical="top"/>
    </xf>
    <xf numFmtId="3" fontId="10" fillId="6" borderId="43" xfId="0" applyNumberFormat="1" applyFont="1" applyFill="1" applyBorder="1" applyAlignment="1">
      <alignment horizontal="center" vertical="top"/>
    </xf>
    <xf numFmtId="3" fontId="9" fillId="0" borderId="4" xfId="0" applyNumberFormat="1" applyFont="1" applyBorder="1" applyAlignment="1">
      <alignment horizontal="center" vertical="top"/>
    </xf>
    <xf numFmtId="3" fontId="9" fillId="0" borderId="44" xfId="0" applyNumberFormat="1" applyFont="1" applyBorder="1" applyAlignment="1">
      <alignment horizontal="center" vertical="top"/>
    </xf>
    <xf numFmtId="166" fontId="10" fillId="6" borderId="29" xfId="0" applyNumberFormat="1" applyFont="1" applyFill="1" applyBorder="1" applyAlignment="1">
      <alignment horizontal="center" vertical="center" wrapText="1"/>
    </xf>
    <xf numFmtId="166" fontId="10" fillId="6" borderId="30" xfId="0" applyNumberFormat="1" applyFont="1" applyFill="1" applyBorder="1" applyAlignment="1">
      <alignment horizontal="center" vertical="center" wrapText="1"/>
    </xf>
    <xf numFmtId="166" fontId="10" fillId="6" borderId="39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3" fontId="9" fillId="0" borderId="30" xfId="0" applyNumberFormat="1" applyFont="1" applyBorder="1" applyAlignment="1">
      <alignment horizontal="center" vertical="top" wrapText="1"/>
    </xf>
    <xf numFmtId="166" fontId="7" fillId="0" borderId="39" xfId="0" applyNumberFormat="1" applyFont="1" applyBorder="1" applyAlignment="1">
      <alignment horizontal="center"/>
    </xf>
    <xf numFmtId="4" fontId="9" fillId="5" borderId="25" xfId="2" applyNumberFormat="1" applyFont="1" applyFill="1" applyBorder="1" applyAlignment="1">
      <alignment horizontal="center"/>
    </xf>
    <xf numFmtId="4" fontId="9" fillId="0" borderId="25" xfId="2" applyNumberFormat="1" applyFont="1" applyBorder="1" applyAlignment="1">
      <alignment horizontal="center"/>
    </xf>
    <xf numFmtId="4" fontId="9" fillId="0" borderId="33" xfId="2" applyNumberFormat="1" applyFont="1" applyBorder="1" applyAlignment="1">
      <alignment horizontal="center"/>
    </xf>
    <xf numFmtId="3" fontId="7" fillId="0" borderId="1" xfId="2" applyNumberFormat="1" applyFont="1" applyBorder="1" applyAlignment="1">
      <alignment horizontal="center"/>
    </xf>
    <xf numFmtId="3" fontId="7" fillId="0" borderId="32" xfId="2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11" fillId="0" borderId="1" xfId="0" applyFont="1" applyBorder="1"/>
    <xf numFmtId="2" fontId="5" fillId="0" borderId="0" xfId="2" applyNumberFormat="1"/>
    <xf numFmtId="2" fontId="12" fillId="7" borderId="17" xfId="2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center"/>
    </xf>
    <xf numFmtId="3" fontId="11" fillId="0" borderId="20" xfId="2" applyNumberFormat="1" applyFont="1" applyBorder="1" applyAlignment="1">
      <alignment horizontal="center"/>
    </xf>
    <xf numFmtId="3" fontId="12" fillId="2" borderId="14" xfId="2" applyNumberFormat="1" applyFont="1" applyFill="1" applyBorder="1" applyAlignment="1">
      <alignment horizontal="center"/>
    </xf>
    <xf numFmtId="3" fontId="11" fillId="0" borderId="34" xfId="2" applyNumberFormat="1" applyFont="1" applyBorder="1" applyAlignment="1">
      <alignment horizontal="center"/>
    </xf>
    <xf numFmtId="3" fontId="11" fillId="0" borderId="18" xfId="2" applyNumberFormat="1" applyFont="1" applyBorder="1" applyAlignment="1">
      <alignment horizontal="center"/>
    </xf>
    <xf numFmtId="2" fontId="11" fillId="0" borderId="36" xfId="0" applyNumberFormat="1" applyFont="1" applyBorder="1" applyAlignment="1">
      <alignment horizontal="center"/>
    </xf>
    <xf numFmtId="2" fontId="11" fillId="0" borderId="37" xfId="0" applyNumberFormat="1" applyFont="1" applyBorder="1" applyAlignment="1">
      <alignment horizontal="center"/>
    </xf>
    <xf numFmtId="2" fontId="11" fillId="0" borderId="38" xfId="0" applyNumberFormat="1" applyFont="1" applyBorder="1" applyAlignment="1">
      <alignment horizontal="center"/>
    </xf>
    <xf numFmtId="3" fontId="12" fillId="4" borderId="14" xfId="2" applyNumberFormat="1" applyFont="1" applyFill="1" applyBorder="1" applyAlignment="1">
      <alignment horizontal="center" vertical="center" wrapText="1"/>
    </xf>
    <xf numFmtId="3" fontId="12" fillId="2" borderId="18" xfId="2" applyNumberFormat="1" applyFont="1" applyFill="1" applyBorder="1" applyAlignment="1">
      <alignment horizontal="center"/>
    </xf>
    <xf numFmtId="2" fontId="11" fillId="0" borderId="55" xfId="0" applyNumberFormat="1" applyFont="1" applyBorder="1" applyAlignment="1">
      <alignment horizontal="center"/>
    </xf>
    <xf numFmtId="2" fontId="11" fillId="0" borderId="40" xfId="0" applyNumberFormat="1" applyFont="1" applyBorder="1" applyAlignment="1">
      <alignment horizontal="center"/>
    </xf>
    <xf numFmtId="2" fontId="11" fillId="0" borderId="52" xfId="0" applyNumberFormat="1" applyFont="1" applyBorder="1" applyAlignment="1">
      <alignment horizontal="center"/>
    </xf>
    <xf numFmtId="2" fontId="12" fillId="2" borderId="54" xfId="2" applyNumberFormat="1" applyFont="1" applyFill="1" applyBorder="1" applyAlignment="1">
      <alignment horizontal="center"/>
    </xf>
    <xf numFmtId="2" fontId="11" fillId="0" borderId="40" xfId="2" applyNumberFormat="1" applyFont="1" applyBorder="1" applyAlignment="1">
      <alignment horizontal="center"/>
    </xf>
    <xf numFmtId="2" fontId="11" fillId="0" borderId="8" xfId="2" applyNumberFormat="1" applyFont="1" applyBorder="1" applyAlignment="1">
      <alignment horizontal="center"/>
    </xf>
    <xf numFmtId="0" fontId="11" fillId="0" borderId="56" xfId="2" applyFont="1" applyBorder="1"/>
    <xf numFmtId="3" fontId="11" fillId="0" borderId="57" xfId="2" applyNumberFormat="1" applyFont="1" applyBorder="1" applyAlignment="1">
      <alignment horizontal="center"/>
    </xf>
    <xf numFmtId="2" fontId="11" fillId="0" borderId="55" xfId="2" applyNumberFormat="1" applyFont="1" applyBorder="1" applyAlignment="1">
      <alignment horizontal="center"/>
    </xf>
    <xf numFmtId="3" fontId="11" fillId="0" borderId="23" xfId="2" applyNumberFormat="1" applyFont="1" applyBorder="1" applyAlignment="1">
      <alignment horizontal="center"/>
    </xf>
    <xf numFmtId="3" fontId="11" fillId="0" borderId="36" xfId="2" applyNumberFormat="1" applyFont="1" applyBorder="1" applyAlignment="1">
      <alignment horizontal="center"/>
    </xf>
    <xf numFmtId="3" fontId="11" fillId="0" borderId="40" xfId="2" applyNumberFormat="1" applyFont="1" applyBorder="1" applyAlignment="1">
      <alignment horizontal="center"/>
    </xf>
    <xf numFmtId="3" fontId="11" fillId="0" borderId="37" xfId="2" applyNumberFormat="1" applyFont="1" applyBorder="1" applyAlignment="1">
      <alignment horizontal="center"/>
    </xf>
    <xf numFmtId="3" fontId="11" fillId="0" borderId="8" xfId="2" applyNumberFormat="1" applyFont="1" applyBorder="1" applyAlignment="1">
      <alignment horizontal="center"/>
    </xf>
    <xf numFmtId="2" fontId="11" fillId="0" borderId="37" xfId="2" applyNumberFormat="1" applyFont="1" applyBorder="1" applyAlignment="1">
      <alignment horizontal="center"/>
    </xf>
    <xf numFmtId="2" fontId="12" fillId="2" borderId="54" xfId="0" applyNumberFormat="1" applyFont="1" applyFill="1" applyBorder="1" applyAlignment="1">
      <alignment horizontal="center"/>
    </xf>
    <xf numFmtId="4" fontId="12" fillId="2" borderId="54" xfId="2" applyNumberFormat="1" applyFont="1" applyFill="1" applyBorder="1" applyAlignment="1">
      <alignment horizontal="center"/>
    </xf>
    <xf numFmtId="4" fontId="12" fillId="4" borderId="15" xfId="2" applyNumberFormat="1" applyFont="1" applyFill="1" applyBorder="1" applyAlignment="1">
      <alignment horizontal="center" vertical="center" wrapText="1"/>
    </xf>
    <xf numFmtId="4" fontId="12" fillId="2" borderId="45" xfId="2" applyNumberFormat="1" applyFont="1" applyFill="1" applyBorder="1" applyAlignment="1">
      <alignment horizontal="center"/>
    </xf>
    <xf numFmtId="0" fontId="12" fillId="0" borderId="0" xfId="0" applyFont="1"/>
    <xf numFmtId="2" fontId="12" fillId="5" borderId="54" xfId="0" applyNumberFormat="1" applyFont="1" applyFill="1" applyBorder="1" applyAlignment="1">
      <alignment horizontal="center"/>
    </xf>
    <xf numFmtId="2" fontId="12" fillId="5" borderId="54" xfId="2" applyNumberFormat="1" applyFont="1" applyFill="1" applyBorder="1" applyAlignment="1">
      <alignment horizontal="center"/>
    </xf>
    <xf numFmtId="0" fontId="11" fillId="0" borderId="1" xfId="2" applyFont="1" applyBorder="1"/>
    <xf numFmtId="0" fontId="11" fillId="0" borderId="50" xfId="2" applyFont="1" applyBorder="1"/>
    <xf numFmtId="3" fontId="11" fillId="0" borderId="58" xfId="2" applyNumberFormat="1" applyFont="1" applyBorder="1" applyAlignment="1">
      <alignment horizontal="center"/>
    </xf>
    <xf numFmtId="0" fontId="0" fillId="0" borderId="10" xfId="0" applyBorder="1"/>
    <xf numFmtId="3" fontId="11" fillId="0" borderId="25" xfId="2" applyNumberFormat="1" applyFont="1" applyBorder="1" applyAlignment="1">
      <alignment horizontal="center"/>
    </xf>
    <xf numFmtId="0" fontId="11" fillId="0" borderId="31" xfId="2" applyFont="1" applyBorder="1"/>
    <xf numFmtId="3" fontId="11" fillId="0" borderId="46" xfId="2" applyNumberFormat="1" applyFont="1" applyBorder="1" applyAlignment="1">
      <alignment horizontal="center"/>
    </xf>
    <xf numFmtId="3" fontId="11" fillId="0" borderId="33" xfId="2" applyNumberFormat="1" applyFont="1" applyBorder="1" applyAlignment="1">
      <alignment horizontal="center"/>
    </xf>
    <xf numFmtId="0" fontId="8" fillId="5" borderId="54" xfId="4" applyFont="1" applyFill="1" applyBorder="1" applyAlignment="1">
      <alignment horizontal="center"/>
    </xf>
    <xf numFmtId="3" fontId="8" fillId="5" borderId="53" xfId="4" applyNumberFormat="1" applyFont="1" applyFill="1" applyBorder="1" applyAlignment="1">
      <alignment horizontal="center"/>
    </xf>
    <xf numFmtId="2" fontId="10" fillId="5" borderId="17" xfId="0" applyNumberFormat="1" applyFont="1" applyFill="1" applyBorder="1" applyAlignment="1">
      <alignment horizontal="center" vertical="center"/>
    </xf>
    <xf numFmtId="2" fontId="8" fillId="5" borderId="17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9" fillId="0" borderId="41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/>
    </xf>
    <xf numFmtId="0" fontId="7" fillId="0" borderId="26" xfId="4" applyFont="1" applyBorder="1" applyAlignment="1">
      <alignment horizontal="left" vertical="top" wrapText="1" indent="1"/>
    </xf>
    <xf numFmtId="2" fontId="8" fillId="8" borderId="60" xfId="1" applyNumberFormat="1" applyFont="1" applyFill="1" applyBorder="1" applyAlignment="1">
      <alignment horizontal="center"/>
    </xf>
    <xf numFmtId="0" fontId="9" fillId="0" borderId="34" xfId="2" applyFont="1" applyBorder="1" applyAlignment="1">
      <alignment horizontal="left" vertical="top" wrapText="1"/>
    </xf>
    <xf numFmtId="0" fontId="9" fillId="0" borderId="35" xfId="2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vertical="center" wrapText="1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left"/>
    </xf>
    <xf numFmtId="3" fontId="11" fillId="0" borderId="0" xfId="2" applyNumberFormat="1" applyFont="1" applyAlignment="1">
      <alignment horizontal="center"/>
    </xf>
    <xf numFmtId="0" fontId="12" fillId="0" borderId="0" xfId="2" applyFont="1" applyAlignment="1">
      <alignment horizontal="left"/>
    </xf>
    <xf numFmtId="3" fontId="11" fillId="0" borderId="0" xfId="0" applyNumberFormat="1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2" applyFont="1" applyAlignment="1">
      <alignment vertical="center" wrapText="1"/>
    </xf>
    <xf numFmtId="2" fontId="7" fillId="0" borderId="48" xfId="1" applyNumberFormat="1" applyFont="1" applyBorder="1" applyAlignment="1">
      <alignment horizontal="center"/>
    </xf>
    <xf numFmtId="2" fontId="7" fillId="0" borderId="63" xfId="1" applyNumberFormat="1" applyFont="1" applyBorder="1" applyAlignment="1">
      <alignment horizontal="center"/>
    </xf>
    <xf numFmtId="2" fontId="7" fillId="0" borderId="64" xfId="1" applyNumberFormat="1" applyFont="1" applyBorder="1" applyAlignment="1">
      <alignment horizontal="center"/>
    </xf>
    <xf numFmtId="4" fontId="7" fillId="0" borderId="22" xfId="4" applyNumberFormat="1" applyFont="1" applyBorder="1" applyAlignment="1">
      <alignment horizontal="center"/>
    </xf>
    <xf numFmtId="4" fontId="7" fillId="0" borderId="51" xfId="4" applyNumberFormat="1" applyFont="1" applyBorder="1" applyAlignment="1">
      <alignment horizontal="center"/>
    </xf>
    <xf numFmtId="3" fontId="8" fillId="8" borderId="65" xfId="4" applyNumberFormat="1" applyFont="1" applyFill="1" applyBorder="1" applyAlignment="1">
      <alignment horizontal="center"/>
    </xf>
    <xf numFmtId="165" fontId="16" fillId="0" borderId="47" xfId="2" applyNumberFormat="1" applyFont="1" applyBorder="1" applyAlignment="1">
      <alignment horizontal="center" vertical="center" wrapText="1"/>
    </xf>
    <xf numFmtId="165" fontId="16" fillId="0" borderId="68" xfId="2" applyNumberFormat="1" applyFont="1" applyBorder="1" applyAlignment="1">
      <alignment horizontal="center" vertical="center" wrapText="1"/>
    </xf>
    <xf numFmtId="49" fontId="8" fillId="3" borderId="27" xfId="2" applyNumberFormat="1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/>
    </xf>
    <xf numFmtId="3" fontId="7" fillId="0" borderId="29" xfId="2" applyNumberFormat="1" applyFont="1" applyBorder="1" applyAlignment="1">
      <alignment horizontal="center" vertical="center" wrapText="1"/>
    </xf>
    <xf numFmtId="3" fontId="7" fillId="0" borderId="39" xfId="0" applyNumberFormat="1" applyFont="1" applyBorder="1"/>
    <xf numFmtId="3" fontId="7" fillId="0" borderId="31" xfId="2" applyNumberFormat="1" applyFont="1" applyBorder="1" applyAlignment="1">
      <alignment horizontal="center" vertical="center" wrapText="1"/>
    </xf>
    <xf numFmtId="3" fontId="7" fillId="0" borderId="33" xfId="0" applyNumberFormat="1" applyFont="1" applyBorder="1"/>
    <xf numFmtId="0" fontId="8" fillId="3" borderId="44" xfId="0" applyFont="1" applyFill="1" applyBorder="1" applyAlignment="1">
      <alignment horizontal="center" vertical="center" wrapText="1"/>
    </xf>
    <xf numFmtId="2" fontId="9" fillId="0" borderId="4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9" fillId="0" borderId="44" xfId="0" applyNumberFormat="1" applyFont="1" applyBorder="1" applyAlignment="1">
      <alignment horizontal="center" vertical="center"/>
    </xf>
    <xf numFmtId="2" fontId="10" fillId="5" borderId="59" xfId="0" applyNumberFormat="1" applyFont="1" applyFill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/>
    </xf>
    <xf numFmtId="2" fontId="10" fillId="5" borderId="53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24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3" fontId="8" fillId="5" borderId="15" xfId="4" applyNumberFormat="1" applyFont="1" applyFill="1" applyBorder="1" applyAlignment="1">
      <alignment horizontal="center"/>
    </xf>
    <xf numFmtId="166" fontId="9" fillId="5" borderId="39" xfId="0" applyNumberFormat="1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164" fontId="10" fillId="3" borderId="34" xfId="0" applyNumberFormat="1" applyFont="1" applyFill="1" applyBorder="1" applyAlignment="1">
      <alignment horizontal="center" vertical="center" wrapText="1"/>
    </xf>
    <xf numFmtId="164" fontId="10" fillId="3" borderId="35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horizontal="center" vertical="center"/>
    </xf>
    <xf numFmtId="49" fontId="8" fillId="3" borderId="17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2" fontId="12" fillId="3" borderId="7" xfId="2" applyNumberFormat="1" applyFont="1" applyFill="1" applyBorder="1" applyAlignment="1">
      <alignment horizontal="center" vertical="center" wrapText="1"/>
    </xf>
    <xf numFmtId="2" fontId="6" fillId="3" borderId="8" xfId="2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5" fillId="0" borderId="0" xfId="2" applyAlignment="1">
      <alignment wrapText="1"/>
    </xf>
    <xf numFmtId="0" fontId="5" fillId="0" borderId="0" xfId="2"/>
    <xf numFmtId="0" fontId="8" fillId="3" borderId="34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7" fillId="3" borderId="7" xfId="4" applyFont="1" applyFill="1" applyBorder="1"/>
    <xf numFmtId="0" fontId="7" fillId="3" borderId="8" xfId="4" applyFont="1" applyFill="1" applyBorder="1"/>
    <xf numFmtId="0" fontId="8" fillId="3" borderId="34" xfId="4" applyFont="1" applyFill="1" applyBorder="1" applyAlignment="1">
      <alignment horizontal="center" vertical="center" wrapText="1"/>
    </xf>
    <xf numFmtId="0" fontId="8" fillId="3" borderId="48" xfId="4" applyFont="1" applyFill="1" applyBorder="1" applyAlignment="1">
      <alignment horizontal="center" vertical="center" wrapText="1"/>
    </xf>
    <xf numFmtId="0" fontId="8" fillId="3" borderId="47" xfId="4" applyFont="1" applyFill="1" applyBorder="1" applyAlignment="1">
      <alignment horizontal="center" vertical="center" wrapText="1"/>
    </xf>
    <xf numFmtId="0" fontId="8" fillId="3" borderId="61" xfId="4" applyFont="1" applyFill="1" applyBorder="1" applyAlignment="1">
      <alignment horizontal="center" vertical="center" wrapText="1"/>
    </xf>
    <xf numFmtId="0" fontId="8" fillId="3" borderId="62" xfId="4" applyFont="1" applyFill="1" applyBorder="1" applyAlignment="1">
      <alignment horizontal="center" vertical="center" wrapText="1"/>
    </xf>
    <xf numFmtId="0" fontId="8" fillId="3" borderId="13" xfId="4" applyFont="1" applyFill="1" applyBorder="1" applyAlignment="1">
      <alignment horizontal="center" vertical="center" wrapText="1"/>
    </xf>
    <xf numFmtId="0" fontId="8" fillId="3" borderId="51" xfId="4" applyFont="1" applyFill="1" applyBorder="1" applyAlignment="1">
      <alignment horizontal="center" vertical="center" wrapText="1"/>
    </xf>
    <xf numFmtId="0" fontId="10" fillId="3" borderId="10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10" fillId="3" borderId="34" xfId="2" applyFont="1" applyFill="1" applyBorder="1" applyAlignment="1">
      <alignment horizontal="center" vertical="center" wrapText="1"/>
    </xf>
    <xf numFmtId="0" fontId="10" fillId="3" borderId="47" xfId="2" applyFont="1" applyFill="1" applyBorder="1" applyAlignment="1">
      <alignment horizontal="center" vertical="center" wrapText="1"/>
    </xf>
    <xf numFmtId="0" fontId="10" fillId="3" borderId="66" xfId="2" applyFont="1" applyFill="1" applyBorder="1" applyAlignment="1">
      <alignment horizontal="center" vertical="center" wrapText="1"/>
    </xf>
    <xf numFmtId="0" fontId="10" fillId="3" borderId="67" xfId="2" applyFont="1" applyFill="1" applyBorder="1" applyAlignment="1">
      <alignment horizontal="center" vertical="center" wrapText="1"/>
    </xf>
    <xf numFmtId="0" fontId="10" fillId="3" borderId="36" xfId="2" applyFont="1" applyFill="1" applyBorder="1" applyAlignment="1">
      <alignment horizontal="center" vertical="center" wrapText="1"/>
    </xf>
    <xf numFmtId="0" fontId="10" fillId="3" borderId="38" xfId="2" applyFont="1" applyFill="1" applyBorder="1" applyAlignment="1">
      <alignment horizontal="center" vertical="center" wrapText="1"/>
    </xf>
    <xf numFmtId="0" fontId="10" fillId="3" borderId="41" xfId="2" applyFont="1" applyFill="1" applyBorder="1" applyAlignment="1">
      <alignment horizontal="center" wrapText="1"/>
    </xf>
    <xf numFmtId="0" fontId="10" fillId="3" borderId="43" xfId="2" applyFont="1" applyFill="1" applyBorder="1" applyAlignment="1">
      <alignment horizontal="center" wrapText="1"/>
    </xf>
    <xf numFmtId="0" fontId="10" fillId="3" borderId="36" xfId="2" applyFont="1" applyFill="1" applyBorder="1" applyAlignment="1">
      <alignment horizontal="center" wrapText="1"/>
    </xf>
    <xf numFmtId="0" fontId="10" fillId="3" borderId="38" xfId="2" applyFont="1" applyFill="1" applyBorder="1" applyAlignment="1">
      <alignment horizontal="center" wrapText="1"/>
    </xf>
    <xf numFmtId="10" fontId="0" fillId="0" borderId="0" xfId="0" applyNumberFormat="1"/>
  </cellXfs>
  <cellStyles count="7">
    <cellStyle name="Normalno" xfId="0" builtinId="0"/>
    <cellStyle name="Normalno 2" xfId="2" xr:uid="{297DA67B-360D-4857-97EC-CD3C929FE4A3}"/>
    <cellStyle name="Normalno 2 2" xfId="4" xr:uid="{D581ABF6-2B70-4795-AC3F-D2F2B3503775}"/>
    <cellStyle name="Normalno 2 3" xfId="6" xr:uid="{D0F6E1DA-6888-424D-B0B3-350D3B985B5E}"/>
    <cellStyle name="Normalno 3" xfId="5" xr:uid="{3F1EB6D5-B8F9-4556-802B-647F77EF6B74}"/>
    <cellStyle name="Postotak" xfId="1" builtinId="5"/>
    <cellStyle name="Postotak 2" xfId="3" xr:uid="{917B78AB-8CEA-438B-BDB4-D27DAD33B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/>
  </sheetViews>
  <sheetFormatPr defaultRowHeight="15" x14ac:dyDescent="0.25"/>
  <cols>
    <col min="1" max="1" width="41.42578125" style="1" customWidth="1"/>
    <col min="2" max="3" width="8.7109375" style="1" customWidth="1"/>
    <col min="4" max="4" width="19.28515625" style="1" customWidth="1"/>
    <col min="5" max="5" width="9.140625" style="1"/>
    <col min="6" max="6" width="10.140625" style="1" bestFit="1" customWidth="1"/>
    <col min="7" max="16384" width="9.140625" style="1"/>
  </cols>
  <sheetData>
    <row r="1" spans="1:11" x14ac:dyDescent="0.25">
      <c r="A1" s="270" t="s">
        <v>9</v>
      </c>
      <c r="B1"/>
      <c r="C1"/>
      <c r="D1"/>
      <c r="E1"/>
    </row>
    <row r="2" spans="1:11" x14ac:dyDescent="0.25">
      <c r="A2" s="270" t="s">
        <v>10</v>
      </c>
      <c r="B2"/>
      <c r="C2"/>
      <c r="D2"/>
      <c r="E2"/>
    </row>
    <row r="3" spans="1:11" x14ac:dyDescent="0.25">
      <c r="A3" s="19"/>
      <c r="B3"/>
      <c r="C3" s="11"/>
      <c r="D3" s="10"/>
      <c r="E3"/>
    </row>
    <row r="4" spans="1:11" x14ac:dyDescent="0.25">
      <c r="A4" s="11" t="s">
        <v>173</v>
      </c>
      <c r="B4" s="10" t="s">
        <v>201</v>
      </c>
      <c r="C4" s="11"/>
      <c r="D4" s="10"/>
      <c r="E4"/>
    </row>
    <row r="5" spans="1:11" x14ac:dyDescent="0.25">
      <c r="A5" s="11" t="s">
        <v>174</v>
      </c>
      <c r="B5" s="10" t="s">
        <v>198</v>
      </c>
      <c r="C5" s="11"/>
      <c r="D5" s="10"/>
      <c r="E5"/>
      <c r="K5" s="1" t="s">
        <v>167</v>
      </c>
    </row>
    <row r="6" spans="1:11" x14ac:dyDescent="0.25">
      <c r="A6" s="11"/>
      <c r="B6" s="10"/>
    </row>
    <row r="7" spans="1:11" x14ac:dyDescent="0.25">
      <c r="A7" s="12" t="s">
        <v>175</v>
      </c>
      <c r="B7"/>
      <c r="C7"/>
      <c r="D7"/>
      <c r="E7"/>
    </row>
    <row r="8" spans="1:11" ht="15.75" thickBot="1" x14ac:dyDescent="0.3">
      <c r="A8"/>
      <c r="B8"/>
      <c r="C8"/>
      <c r="D8"/>
      <c r="E8"/>
    </row>
    <row r="9" spans="1:11" ht="30" customHeight="1" x14ac:dyDescent="0.25">
      <c r="A9" s="300"/>
      <c r="B9" s="302" t="s">
        <v>135</v>
      </c>
      <c r="C9" s="303"/>
      <c r="D9" s="304" t="s">
        <v>194</v>
      </c>
      <c r="E9"/>
    </row>
    <row r="10" spans="1:11" ht="24" customHeight="1" thickBot="1" x14ac:dyDescent="0.3">
      <c r="A10" s="301"/>
      <c r="B10" s="20" t="s">
        <v>7</v>
      </c>
      <c r="C10" s="21" t="s">
        <v>199</v>
      </c>
      <c r="D10" s="305"/>
      <c r="E10"/>
    </row>
    <row r="11" spans="1:11" x14ac:dyDescent="0.25">
      <c r="A11" s="180" t="s">
        <v>0</v>
      </c>
      <c r="B11" s="181">
        <f>B12+B13</f>
        <v>6466</v>
      </c>
      <c r="C11" s="181">
        <f>C12+C13</f>
        <v>6172</v>
      </c>
      <c r="D11" s="299">
        <f>C11/B11*100</f>
        <v>95.453139498917423</v>
      </c>
      <c r="E11"/>
    </row>
    <row r="12" spans="1:11" x14ac:dyDescent="0.25">
      <c r="A12" s="13" t="s">
        <v>1</v>
      </c>
      <c r="B12" s="14">
        <v>2961</v>
      </c>
      <c r="C12" s="14">
        <v>2875</v>
      </c>
      <c r="D12" s="15">
        <f>C12/B12*100</f>
        <v>97.09557581898008</v>
      </c>
      <c r="E12"/>
    </row>
    <row r="13" spans="1:11" ht="15.75" thickBot="1" x14ac:dyDescent="0.3">
      <c r="A13" s="16" t="s">
        <v>2</v>
      </c>
      <c r="B13" s="17">
        <v>3505</v>
      </c>
      <c r="C13" s="17">
        <v>3297</v>
      </c>
      <c r="D13" s="18">
        <f>C13/B13*100</f>
        <v>94.06562054208274</v>
      </c>
      <c r="E13"/>
    </row>
    <row r="25" spans="1:1" x14ac:dyDescent="0.25">
      <c r="A25" s="1" t="s">
        <v>167</v>
      </c>
    </row>
  </sheetData>
  <mergeCells count="3">
    <mergeCell ref="A9:A10"/>
    <mergeCell ref="B9:C9"/>
    <mergeCell ref="D9:D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C23B-8B80-4487-A3F3-7C2A880E1610}">
  <dimension ref="A1:F14"/>
  <sheetViews>
    <sheetView workbookViewId="0"/>
  </sheetViews>
  <sheetFormatPr defaultRowHeight="15" x14ac:dyDescent="0.25"/>
  <cols>
    <col min="1" max="1" width="39.42578125" style="1" customWidth="1"/>
    <col min="2" max="2" width="16.28515625" style="1" customWidth="1"/>
    <col min="3" max="3" width="13.140625" style="1" customWidth="1"/>
    <col min="4" max="4" width="13.5703125" style="1" customWidth="1"/>
    <col min="5" max="16384" width="9.140625" style="1"/>
  </cols>
  <sheetData>
    <row r="1" spans="1:6" ht="17.25" customHeight="1" x14ac:dyDescent="0.25">
      <c r="A1" s="272" t="s">
        <v>9</v>
      </c>
      <c r="B1" s="41"/>
      <c r="C1" s="41"/>
      <c r="D1" s="41"/>
    </row>
    <row r="2" spans="1:6" x14ac:dyDescent="0.25">
      <c r="A2" s="272" t="s">
        <v>10</v>
      </c>
      <c r="B2" s="41"/>
      <c r="C2" s="41"/>
      <c r="D2" s="41"/>
    </row>
    <row r="3" spans="1:6" x14ac:dyDescent="0.25">
      <c r="A3" s="42"/>
      <c r="B3" s="41"/>
      <c r="C3" s="43"/>
      <c r="D3" s="44"/>
    </row>
    <row r="4" spans="1:6" x14ac:dyDescent="0.25">
      <c r="A4" s="43" t="s">
        <v>173</v>
      </c>
      <c r="B4" s="10" t="s">
        <v>201</v>
      </c>
      <c r="C4" s="43"/>
      <c r="D4" s="44"/>
    </row>
    <row r="5" spans="1:6" x14ac:dyDescent="0.25">
      <c r="A5" s="43" t="s">
        <v>174</v>
      </c>
      <c r="B5" s="10" t="s">
        <v>198</v>
      </c>
      <c r="C5" s="43"/>
      <c r="D5" s="44"/>
    </row>
    <row r="6" spans="1:6" ht="15" customHeight="1" x14ac:dyDescent="0.25">
      <c r="A6" s="95"/>
      <c r="B6" s="40"/>
      <c r="C6" s="40"/>
      <c r="D6" s="40"/>
    </row>
    <row r="7" spans="1:6" x14ac:dyDescent="0.25">
      <c r="A7" s="96" t="s">
        <v>171</v>
      </c>
      <c r="B7" s="40"/>
      <c r="C7" s="40"/>
      <c r="D7" s="40"/>
    </row>
    <row r="8" spans="1:6" ht="15.75" thickBot="1" x14ac:dyDescent="0.3">
      <c r="A8" s="96"/>
      <c r="B8" s="40"/>
      <c r="C8" s="40"/>
      <c r="D8" s="40"/>
    </row>
    <row r="9" spans="1:6" ht="15" customHeight="1" x14ac:dyDescent="0.25">
      <c r="A9" s="345"/>
      <c r="B9" s="347" t="s">
        <v>168</v>
      </c>
      <c r="C9" s="348"/>
      <c r="D9" s="349" t="s">
        <v>212</v>
      </c>
    </row>
    <row r="10" spans="1:6" ht="15.75" thickBot="1" x14ac:dyDescent="0.3">
      <c r="A10" s="346"/>
      <c r="B10" s="107">
        <v>2023</v>
      </c>
      <c r="C10" s="108">
        <v>2024</v>
      </c>
      <c r="D10" s="350"/>
    </row>
    <row r="11" spans="1:6" x14ac:dyDescent="0.25">
      <c r="A11" s="104" t="s">
        <v>0</v>
      </c>
      <c r="B11" s="105">
        <v>32045.7</v>
      </c>
      <c r="C11" s="175">
        <v>34257</v>
      </c>
      <c r="D11" s="106">
        <f>C11/B11*100</f>
        <v>106.9004577837276</v>
      </c>
      <c r="F11" s="4"/>
    </row>
    <row r="12" spans="1:6" x14ac:dyDescent="0.25">
      <c r="A12" s="100" t="s">
        <v>158</v>
      </c>
      <c r="B12" s="101">
        <v>23241</v>
      </c>
      <c r="C12" s="173">
        <v>23643</v>
      </c>
      <c r="D12" s="176">
        <f t="shared" ref="D12:D14" si="0">C12/B12*100</f>
        <v>101.72970182005938</v>
      </c>
      <c r="F12" s="4"/>
    </row>
    <row r="13" spans="1:6" x14ac:dyDescent="0.25">
      <c r="A13" s="100" t="s">
        <v>169</v>
      </c>
      <c r="B13" s="101">
        <v>3067</v>
      </c>
      <c r="C13" s="173">
        <v>2651</v>
      </c>
      <c r="D13" s="176">
        <f t="shared" si="0"/>
        <v>86.436256928594716</v>
      </c>
      <c r="F13" s="4"/>
    </row>
    <row r="14" spans="1:6" ht="15.75" thickBot="1" x14ac:dyDescent="0.3">
      <c r="A14" s="102" t="s">
        <v>162</v>
      </c>
      <c r="B14" s="103">
        <v>5737.7</v>
      </c>
      <c r="C14" s="174">
        <v>7963</v>
      </c>
      <c r="D14" s="177">
        <f t="shared" si="0"/>
        <v>138.78383324328564</v>
      </c>
      <c r="F14" s="4"/>
    </row>
  </sheetData>
  <mergeCells count="3">
    <mergeCell ref="A9:A10"/>
    <mergeCell ref="B9:C9"/>
    <mergeCell ref="D9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workbookViewId="0"/>
  </sheetViews>
  <sheetFormatPr defaultRowHeight="15" x14ac:dyDescent="0.25"/>
  <cols>
    <col min="1" max="1" width="45.5703125" style="1" customWidth="1"/>
    <col min="2" max="2" width="9.140625" style="1" customWidth="1"/>
    <col min="3" max="3" width="13.140625" style="1" customWidth="1"/>
    <col min="4" max="4" width="14.42578125" style="1" customWidth="1"/>
    <col min="5" max="5" width="9.28515625" style="1" customWidth="1"/>
    <col min="6" max="6" width="12.28515625" style="1" customWidth="1"/>
    <col min="7" max="7" width="13.85546875" style="1" customWidth="1"/>
    <col min="8" max="8" width="8.5703125" style="1" customWidth="1"/>
    <col min="9" max="9" width="11" style="1" customWidth="1"/>
    <col min="10" max="10" width="13.28515625" style="1" customWidth="1"/>
    <col min="11" max="16384" width="9.140625" style="1"/>
  </cols>
  <sheetData>
    <row r="1" spans="1:12" x14ac:dyDescent="0.25">
      <c r="A1" s="270" t="s">
        <v>9</v>
      </c>
      <c r="B1"/>
      <c r="C1"/>
      <c r="D1"/>
      <c r="E1"/>
      <c r="F1"/>
      <c r="G1"/>
      <c r="H1"/>
      <c r="I1"/>
      <c r="J1"/>
      <c r="K1"/>
      <c r="L1"/>
    </row>
    <row r="2" spans="1:12" x14ac:dyDescent="0.25">
      <c r="A2" s="270" t="s">
        <v>10</v>
      </c>
      <c r="B2"/>
      <c r="C2"/>
      <c r="D2"/>
      <c r="E2"/>
      <c r="F2"/>
      <c r="G2"/>
      <c r="H2"/>
      <c r="I2"/>
      <c r="J2"/>
      <c r="K2"/>
      <c r="L2"/>
    </row>
    <row r="3" spans="1:12" x14ac:dyDescent="0.25">
      <c r="A3" s="19"/>
      <c r="B3"/>
      <c r="C3" s="11"/>
      <c r="D3" s="10"/>
      <c r="E3"/>
      <c r="F3"/>
      <c r="G3"/>
      <c r="H3"/>
      <c r="I3"/>
      <c r="J3"/>
      <c r="K3"/>
      <c r="L3"/>
    </row>
    <row r="4" spans="1:12" x14ac:dyDescent="0.25">
      <c r="A4" s="11" t="s">
        <v>173</v>
      </c>
      <c r="B4" s="10" t="s">
        <v>201</v>
      </c>
      <c r="C4" s="11"/>
      <c r="D4" s="10"/>
      <c r="E4"/>
      <c r="F4"/>
      <c r="G4"/>
      <c r="H4"/>
      <c r="I4"/>
      <c r="J4"/>
      <c r="K4"/>
      <c r="L4"/>
    </row>
    <row r="5" spans="1:12" x14ac:dyDescent="0.25">
      <c r="A5" s="11" t="s">
        <v>174</v>
      </c>
      <c r="B5" s="10" t="s">
        <v>198</v>
      </c>
      <c r="C5" s="11"/>
      <c r="D5" s="10"/>
      <c r="E5"/>
      <c r="F5"/>
      <c r="G5"/>
      <c r="H5"/>
      <c r="I5"/>
      <c r="J5"/>
      <c r="K5"/>
      <c r="L5"/>
    </row>
    <row r="6" spans="1:12" x14ac:dyDescent="0.25">
      <c r="A6" s="22"/>
      <c r="B6"/>
      <c r="C6"/>
      <c r="D6"/>
      <c r="E6"/>
      <c r="F6"/>
      <c r="G6"/>
      <c r="H6"/>
      <c r="I6"/>
      <c r="J6"/>
      <c r="K6"/>
      <c r="L6"/>
    </row>
    <row r="7" spans="1:12" x14ac:dyDescent="0.25">
      <c r="A7" s="12" t="s">
        <v>8</v>
      </c>
      <c r="B7"/>
      <c r="C7"/>
      <c r="D7"/>
      <c r="E7"/>
      <c r="F7"/>
      <c r="G7"/>
      <c r="H7"/>
      <c r="I7"/>
      <c r="J7"/>
      <c r="K7"/>
      <c r="L7"/>
    </row>
    <row r="8" spans="1:12" ht="15.75" thickBot="1" x14ac:dyDescent="0.3">
      <c r="A8"/>
      <c r="B8"/>
      <c r="C8"/>
      <c r="D8"/>
      <c r="E8"/>
      <c r="F8"/>
      <c r="G8"/>
      <c r="H8"/>
      <c r="I8"/>
      <c r="J8"/>
      <c r="K8"/>
      <c r="L8"/>
    </row>
    <row r="9" spans="1:12" ht="15.75" customHeight="1" thickBot="1" x14ac:dyDescent="0.3">
      <c r="A9" s="306"/>
      <c r="B9" s="308" t="s">
        <v>7</v>
      </c>
      <c r="C9" s="309"/>
      <c r="D9" s="310"/>
      <c r="E9" s="308" t="s">
        <v>199</v>
      </c>
      <c r="F9" s="309"/>
      <c r="G9" s="310"/>
      <c r="H9" s="311" t="s">
        <v>194</v>
      </c>
      <c r="I9" s="312"/>
      <c r="J9" s="313"/>
      <c r="K9"/>
      <c r="L9"/>
    </row>
    <row r="10" spans="1:12" ht="72" thickBot="1" x14ac:dyDescent="0.3">
      <c r="A10" s="307"/>
      <c r="B10" s="182" t="s">
        <v>138</v>
      </c>
      <c r="C10" s="183" t="s">
        <v>139</v>
      </c>
      <c r="D10" s="163" t="s">
        <v>140</v>
      </c>
      <c r="E10" s="182" t="s">
        <v>138</v>
      </c>
      <c r="F10" s="183" t="s">
        <v>139</v>
      </c>
      <c r="G10" s="163" t="s">
        <v>140</v>
      </c>
      <c r="H10" s="182" t="s">
        <v>138</v>
      </c>
      <c r="I10" s="183" t="s">
        <v>139</v>
      </c>
      <c r="J10" s="163" t="s">
        <v>140</v>
      </c>
      <c r="K10"/>
      <c r="L10"/>
    </row>
    <row r="11" spans="1:12" x14ac:dyDescent="0.25">
      <c r="A11" s="31" t="s">
        <v>0</v>
      </c>
      <c r="B11" s="184">
        <f t="shared" ref="B11:G11" si="0">B12+B13</f>
        <v>7325</v>
      </c>
      <c r="C11" s="184">
        <f t="shared" si="0"/>
        <v>42252.82</v>
      </c>
      <c r="D11" s="185">
        <f t="shared" si="0"/>
        <v>338423.41</v>
      </c>
      <c r="E11" s="184">
        <f t="shared" si="0"/>
        <v>6860</v>
      </c>
      <c r="F11" s="184">
        <f t="shared" si="0"/>
        <v>36780</v>
      </c>
      <c r="G11" s="185">
        <f t="shared" si="0"/>
        <v>315503</v>
      </c>
      <c r="H11" s="188">
        <f>E11/B11*100</f>
        <v>93.651877133105799</v>
      </c>
      <c r="I11" s="189">
        <f t="shared" ref="I11:J13" si="1">F11/C11*100</f>
        <v>87.047444407260869</v>
      </c>
      <c r="J11" s="190">
        <f t="shared" si="1"/>
        <v>93.22729772151402</v>
      </c>
      <c r="K11"/>
      <c r="L11" s="34"/>
    </row>
    <row r="12" spans="1:12" x14ac:dyDescent="0.25">
      <c r="A12" s="32" t="s">
        <v>137</v>
      </c>
      <c r="B12" s="23">
        <v>289</v>
      </c>
      <c r="C12" s="23">
        <v>25652.69</v>
      </c>
      <c r="D12" s="186">
        <v>99906.92</v>
      </c>
      <c r="E12" s="23">
        <v>237</v>
      </c>
      <c r="F12" s="23">
        <v>21101</v>
      </c>
      <c r="G12" s="186">
        <v>83424</v>
      </c>
      <c r="H12" s="29">
        <f>E12/B12*100</f>
        <v>82.006920415224911</v>
      </c>
      <c r="I12" s="24">
        <f t="shared" si="1"/>
        <v>82.256480704362772</v>
      </c>
      <c r="J12" s="15">
        <f t="shared" si="1"/>
        <v>83.501723404144585</v>
      </c>
      <c r="K12"/>
      <c r="L12"/>
    </row>
    <row r="13" spans="1:12" ht="15.75" thickBot="1" x14ac:dyDescent="0.3">
      <c r="A13" s="33" t="s">
        <v>136</v>
      </c>
      <c r="B13" s="25">
        <v>7036</v>
      </c>
      <c r="C13" s="25">
        <v>16600.13</v>
      </c>
      <c r="D13" s="187">
        <v>238516.49</v>
      </c>
      <c r="E13" s="25">
        <v>6623</v>
      </c>
      <c r="F13" s="25">
        <v>15679</v>
      </c>
      <c r="G13" s="187">
        <v>232079</v>
      </c>
      <c r="H13" s="30">
        <f>E13/B13*100</f>
        <v>94.130187606594646</v>
      </c>
      <c r="I13" s="26">
        <f t="shared" si="1"/>
        <v>94.451067551880612</v>
      </c>
      <c r="J13" s="18">
        <f t="shared" si="1"/>
        <v>97.301029375369396</v>
      </c>
      <c r="K13" s="27"/>
      <c r="L13"/>
    </row>
    <row r="14" spans="1:12" x14ac:dyDescent="0.25">
      <c r="A14" s="28"/>
      <c r="B14"/>
      <c r="C14"/>
      <c r="D14"/>
      <c r="E14" s="27"/>
      <c r="F14"/>
      <c r="G14"/>
      <c r="H14"/>
      <c r="I14"/>
      <c r="J14"/>
      <c r="K14"/>
      <c r="L14"/>
    </row>
    <row r="16" spans="1:12" x14ac:dyDescent="0.25">
      <c r="A16" s="65"/>
      <c r="K16"/>
      <c r="L16"/>
    </row>
    <row r="17" spans="1:10" x14ac:dyDescent="0.25">
      <c r="A17" s="262"/>
      <c r="B17" s="262"/>
      <c r="C17" s="262"/>
      <c r="D17" s="262"/>
      <c r="E17" s="262"/>
      <c r="F17" s="262"/>
      <c r="G17" s="262"/>
      <c r="H17" s="262"/>
      <c r="I17" s="262"/>
      <c r="J17" s="262"/>
    </row>
  </sheetData>
  <mergeCells count="4">
    <mergeCell ref="A9:A10"/>
    <mergeCell ref="B9:D9"/>
    <mergeCell ref="E9:G9"/>
    <mergeCell ref="H9:J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/>
  </sheetViews>
  <sheetFormatPr defaultRowHeight="15" x14ac:dyDescent="0.25"/>
  <cols>
    <col min="1" max="1" width="46.42578125" style="1" customWidth="1"/>
    <col min="2" max="4" width="12.7109375" style="1" customWidth="1"/>
    <col min="5" max="5" width="12.28515625" style="1" customWidth="1"/>
    <col min="6" max="6" width="10.5703125" style="1" customWidth="1"/>
    <col min="7" max="7" width="10.42578125" style="1" customWidth="1"/>
    <col min="8" max="16384" width="9.140625" style="1"/>
  </cols>
  <sheetData>
    <row r="1" spans="1:4" x14ac:dyDescent="0.25">
      <c r="A1" s="271" t="s">
        <v>9</v>
      </c>
      <c r="B1" s="22"/>
      <c r="C1"/>
      <c r="D1"/>
    </row>
    <row r="2" spans="1:4" x14ac:dyDescent="0.25">
      <c r="A2" s="271" t="s">
        <v>10</v>
      </c>
      <c r="B2" s="22"/>
      <c r="C2"/>
      <c r="D2"/>
    </row>
    <row r="3" spans="1:4" x14ac:dyDescent="0.25">
      <c r="A3" s="19"/>
      <c r="B3"/>
      <c r="C3" s="11"/>
      <c r="D3" s="10"/>
    </row>
    <row r="4" spans="1:4" x14ac:dyDescent="0.25">
      <c r="A4" s="11" t="s">
        <v>173</v>
      </c>
      <c r="B4" s="10" t="s">
        <v>201</v>
      </c>
      <c r="C4" s="11"/>
      <c r="D4" s="10"/>
    </row>
    <row r="5" spans="1:4" x14ac:dyDescent="0.25">
      <c r="A5" s="11" t="s">
        <v>174</v>
      </c>
      <c r="B5" s="10" t="s">
        <v>198</v>
      </c>
      <c r="C5" s="11"/>
      <c r="D5" s="10"/>
    </row>
    <row r="7" spans="1:4" x14ac:dyDescent="0.25">
      <c r="A7" s="12" t="s">
        <v>177</v>
      </c>
      <c r="B7"/>
      <c r="C7"/>
      <c r="D7"/>
    </row>
    <row r="8" spans="1:4" ht="15.75" thickBot="1" x14ac:dyDescent="0.3">
      <c r="A8"/>
      <c r="B8"/>
      <c r="C8"/>
      <c r="D8"/>
    </row>
    <row r="9" spans="1:4" ht="29.25" thickBot="1" x14ac:dyDescent="0.3">
      <c r="A9" s="35" t="s">
        <v>141</v>
      </c>
      <c r="B9" s="191">
        <v>2023</v>
      </c>
      <c r="C9" s="191">
        <v>2024</v>
      </c>
      <c r="D9" s="163" t="s">
        <v>194</v>
      </c>
    </row>
    <row r="10" spans="1:4" x14ac:dyDescent="0.25">
      <c r="A10" s="192" t="s">
        <v>178</v>
      </c>
      <c r="B10" s="195">
        <v>346</v>
      </c>
      <c r="C10" s="195">
        <v>311</v>
      </c>
      <c r="D10" s="196">
        <f t="shared" ref="D10:D12" si="0">C10/B10*100</f>
        <v>89.884393063583815</v>
      </c>
    </row>
    <row r="11" spans="1:4" x14ac:dyDescent="0.25">
      <c r="A11" s="193" t="s">
        <v>179</v>
      </c>
      <c r="B11" s="14">
        <v>166</v>
      </c>
      <c r="C11" s="14">
        <v>141</v>
      </c>
      <c r="D11" s="37">
        <f t="shared" si="0"/>
        <v>84.939759036144579</v>
      </c>
    </row>
    <row r="12" spans="1:4" x14ac:dyDescent="0.25">
      <c r="A12" s="193" t="s">
        <v>180</v>
      </c>
      <c r="B12" s="14">
        <v>120</v>
      </c>
      <c r="C12" s="14">
        <v>73</v>
      </c>
      <c r="D12" s="37">
        <f t="shared" si="0"/>
        <v>60.833333333333329</v>
      </c>
    </row>
    <row r="13" spans="1:4" x14ac:dyDescent="0.25">
      <c r="A13" s="193" t="s">
        <v>181</v>
      </c>
      <c r="B13" s="14">
        <v>68</v>
      </c>
      <c r="C13" s="14">
        <v>0</v>
      </c>
      <c r="D13" s="37">
        <f>C13/B13*100</f>
        <v>0</v>
      </c>
    </row>
    <row r="14" spans="1:4" x14ac:dyDescent="0.25">
      <c r="A14" s="193" t="s">
        <v>127</v>
      </c>
      <c r="B14" s="14">
        <v>2603</v>
      </c>
      <c r="C14" s="14">
        <v>2553</v>
      </c>
      <c r="D14" s="37">
        <f t="shared" ref="D14:D16" si="1">C14/B14*100</f>
        <v>98.079139454475609</v>
      </c>
    </row>
    <row r="15" spans="1:4" x14ac:dyDescent="0.25">
      <c r="A15" s="193" t="s">
        <v>128</v>
      </c>
      <c r="B15" s="14">
        <v>2159</v>
      </c>
      <c r="C15" s="14">
        <v>2123</v>
      </c>
      <c r="D15" s="37">
        <f t="shared" si="1"/>
        <v>98.332561371005085</v>
      </c>
    </row>
    <row r="16" spans="1:4" ht="15.75" thickBot="1" x14ac:dyDescent="0.3">
      <c r="A16" s="194" t="s">
        <v>129</v>
      </c>
      <c r="B16" s="17">
        <v>1012</v>
      </c>
      <c r="C16" s="17">
        <v>1003</v>
      </c>
      <c r="D16" s="38">
        <f t="shared" si="1"/>
        <v>99.110671936758905</v>
      </c>
    </row>
    <row r="17" spans="1:4" x14ac:dyDescent="0.25">
      <c r="A17"/>
      <c r="B17" s="27"/>
      <c r="C17"/>
      <c r="D17"/>
    </row>
    <row r="18" spans="1:4" x14ac:dyDescent="0.25">
      <c r="A18" s="39" t="s">
        <v>182</v>
      </c>
      <c r="B18"/>
      <c r="C18"/>
      <c r="D18"/>
    </row>
    <row r="19" spans="1:4" x14ac:dyDescent="0.25">
      <c r="A19" s="36"/>
      <c r="B19" s="36"/>
      <c r="C19" s="36"/>
      <c r="D19" s="36"/>
    </row>
    <row r="20" spans="1:4" x14ac:dyDescent="0.25">
      <c r="A20" s="36"/>
      <c r="B20" s="36"/>
      <c r="C20" s="36"/>
      <c r="D20" s="36"/>
    </row>
    <row r="21" spans="1:4" x14ac:dyDescent="0.25">
      <c r="A21" s="36"/>
      <c r="B21" s="36"/>
      <c r="C21" s="36"/>
      <c r="D21" s="36"/>
    </row>
    <row r="22" spans="1:4" x14ac:dyDescent="0.25">
      <c r="A22" s="36"/>
      <c r="B22" s="36"/>
      <c r="C22" s="36"/>
      <c r="D22" s="3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41"/>
  <sheetViews>
    <sheetView workbookViewId="0"/>
  </sheetViews>
  <sheetFormatPr defaultRowHeight="12.75" x14ac:dyDescent="0.2"/>
  <cols>
    <col min="1" max="1" width="44.85546875" style="7" bestFit="1" customWidth="1"/>
    <col min="2" max="3" width="12" style="7" bestFit="1" customWidth="1"/>
    <col min="4" max="4" width="9.5703125" style="5" bestFit="1" customWidth="1"/>
    <col min="5" max="5" width="12.5703125" style="7" customWidth="1"/>
    <col min="6" max="36" width="11" style="7" customWidth="1"/>
    <col min="37" max="16384" width="9.140625" style="7"/>
  </cols>
  <sheetData>
    <row r="1" spans="1:23" ht="15" x14ac:dyDescent="0.25">
      <c r="A1" s="272" t="s">
        <v>9</v>
      </c>
      <c r="B1" s="41"/>
      <c r="C1" s="41"/>
      <c r="D1" s="41"/>
    </row>
    <row r="2" spans="1:23" ht="15" x14ac:dyDescent="0.25">
      <c r="A2" s="272" t="s">
        <v>10</v>
      </c>
      <c r="B2" s="41"/>
      <c r="C2" s="41"/>
      <c r="D2" s="41"/>
    </row>
    <row r="3" spans="1:23" ht="15" x14ac:dyDescent="0.25">
      <c r="A3" s="42"/>
      <c r="B3" s="41"/>
      <c r="C3" s="43"/>
      <c r="D3" s="44"/>
    </row>
    <row r="4" spans="1:23" x14ac:dyDescent="0.2">
      <c r="A4" s="43" t="s">
        <v>173</v>
      </c>
      <c r="B4" s="10" t="s">
        <v>201</v>
      </c>
      <c r="C4" s="43"/>
      <c r="D4" s="44"/>
    </row>
    <row r="5" spans="1:23" x14ac:dyDescent="0.2">
      <c r="A5" s="43" t="s">
        <v>174</v>
      </c>
      <c r="B5" s="10" t="s">
        <v>198</v>
      </c>
      <c r="C5" s="43"/>
      <c r="D5" s="44"/>
    </row>
    <row r="6" spans="1:23" x14ac:dyDescent="0.2">
      <c r="A6" s="43"/>
      <c r="B6" s="44"/>
      <c r="C6" s="43"/>
      <c r="D6" s="44"/>
    </row>
    <row r="7" spans="1:23" ht="15" x14ac:dyDescent="0.25">
      <c r="A7" s="96" t="s">
        <v>142</v>
      </c>
      <c r="B7" s="40"/>
      <c r="C7" s="40"/>
      <c r="D7" s="40"/>
    </row>
    <row r="8" spans="1:23" ht="15.75" thickBot="1" x14ac:dyDescent="0.3">
      <c r="A8" s="40"/>
      <c r="B8" s="44"/>
      <c r="C8" s="40"/>
      <c r="D8" s="40"/>
    </row>
    <row r="9" spans="1:23" ht="26.25" thickBot="1" x14ac:dyDescent="0.25">
      <c r="A9" s="58" t="s">
        <v>11</v>
      </c>
      <c r="B9" s="59" t="s">
        <v>143</v>
      </c>
      <c r="C9" s="59" t="s">
        <v>193</v>
      </c>
      <c r="D9" s="60" t="s">
        <v>194</v>
      </c>
    </row>
    <row r="10" spans="1:23" ht="13.5" thickBot="1" x14ac:dyDescent="0.25">
      <c r="A10" s="55" t="s">
        <v>134</v>
      </c>
      <c r="B10" s="56">
        <f>B11+B68+B78+B87+B96+B107+B118+B128</f>
        <v>55202983.245000005</v>
      </c>
      <c r="C10" s="56">
        <f>C11+C68+C78+C87+C96+C107+C118+C128</f>
        <v>41905082.089999996</v>
      </c>
      <c r="D10" s="57">
        <f>(C10/B10)*100</f>
        <v>75.910901235207319</v>
      </c>
      <c r="H10" s="237"/>
      <c r="I10" s="265"/>
      <c r="J10" s="265"/>
      <c r="O10" s="237"/>
      <c r="P10" s="266"/>
      <c r="Q10" s="266"/>
      <c r="R10" s="266"/>
      <c r="S10" s="266"/>
      <c r="T10" s="266"/>
      <c r="U10" s="266"/>
      <c r="V10" s="266"/>
      <c r="W10" s="266"/>
    </row>
    <row r="11" spans="1:23" ht="13.5" thickBot="1" x14ac:dyDescent="0.25">
      <c r="A11" s="45" t="s">
        <v>12</v>
      </c>
      <c r="B11" s="46">
        <f>SUM(B12:B67)</f>
        <v>3290329.4850000031</v>
      </c>
      <c r="C11" s="46">
        <f>SUM(C12:C67)</f>
        <v>2962305.9099999997</v>
      </c>
      <c r="D11" s="46">
        <f>(C11/B11)*100</f>
        <v>90.030676973372977</v>
      </c>
      <c r="H11" s="266"/>
      <c r="I11" s="267"/>
      <c r="J11" s="267"/>
      <c r="O11" s="265"/>
      <c r="P11" s="267"/>
      <c r="Q11" s="267"/>
      <c r="R11" s="267"/>
      <c r="S11" s="267"/>
      <c r="T11" s="267"/>
      <c r="U11" s="267"/>
      <c r="V11" s="267"/>
      <c r="W11" s="267"/>
    </row>
    <row r="12" spans="1:23" x14ac:dyDescent="0.2">
      <c r="A12" s="47" t="s">
        <v>13</v>
      </c>
      <c r="B12" s="50">
        <v>60360.22000000027</v>
      </c>
      <c r="C12" s="50">
        <v>61640.940000000046</v>
      </c>
      <c r="D12" s="50">
        <f>(C12/B12)*100</f>
        <v>102.12179478471049</v>
      </c>
      <c r="H12" s="266"/>
      <c r="I12" s="267"/>
      <c r="J12" s="267"/>
      <c r="O12" s="265"/>
      <c r="P12" s="267"/>
      <c r="Q12" s="267"/>
      <c r="R12" s="267"/>
      <c r="S12" s="267"/>
      <c r="T12" s="267"/>
      <c r="U12" s="267"/>
      <c r="V12" s="267"/>
      <c r="W12" s="267"/>
    </row>
    <row r="13" spans="1:23" x14ac:dyDescent="0.2">
      <c r="A13" s="49" t="s">
        <v>14</v>
      </c>
      <c r="B13" s="50">
        <v>1729.4</v>
      </c>
      <c r="C13" s="50">
        <v>1703.9600000000003</v>
      </c>
      <c r="D13" s="50">
        <f t="shared" ref="D13:D76" si="0">(C13/B13)*100</f>
        <v>98.528969584827124</v>
      </c>
      <c r="H13" s="266"/>
      <c r="I13" s="267"/>
      <c r="J13" s="267"/>
    </row>
    <row r="14" spans="1:23" x14ac:dyDescent="0.2">
      <c r="A14" s="49" t="s">
        <v>15</v>
      </c>
      <c r="B14" s="50">
        <v>4923.849999999994</v>
      </c>
      <c r="C14" s="50">
        <v>5842.4100000000008</v>
      </c>
      <c r="D14" s="50">
        <f t="shared" si="0"/>
        <v>118.65532053169791</v>
      </c>
      <c r="H14" s="266"/>
      <c r="I14" s="267"/>
      <c r="J14" s="267"/>
    </row>
    <row r="15" spans="1:23" x14ac:dyDescent="0.2">
      <c r="A15" s="49" t="s">
        <v>16</v>
      </c>
      <c r="B15" s="50">
        <v>71982.139999999985</v>
      </c>
      <c r="C15" s="50">
        <v>72380.560000000027</v>
      </c>
      <c r="D15" s="50">
        <f t="shared" si="0"/>
        <v>100.55349840946664</v>
      </c>
      <c r="H15" s="266"/>
      <c r="I15" s="267"/>
      <c r="J15" s="267"/>
    </row>
    <row r="16" spans="1:23" x14ac:dyDescent="0.2">
      <c r="A16" s="49" t="s">
        <v>17</v>
      </c>
      <c r="B16" s="50">
        <v>108022.50000000019</v>
      </c>
      <c r="C16" s="50">
        <v>91383.65</v>
      </c>
      <c r="D16" s="50">
        <f t="shared" si="0"/>
        <v>84.596866393575255</v>
      </c>
      <c r="H16" s="266"/>
      <c r="I16" s="267"/>
      <c r="J16" s="267"/>
    </row>
    <row r="17" spans="1:12" x14ac:dyDescent="0.2">
      <c r="A17" s="7" t="s">
        <v>195</v>
      </c>
      <c r="B17" s="50">
        <v>136.34999999999997</v>
      </c>
      <c r="C17" s="50">
        <v>476.60000000000025</v>
      </c>
      <c r="D17" s="50">
        <f t="shared" si="0"/>
        <v>349.54162082874979</v>
      </c>
      <c r="H17" s="266"/>
      <c r="I17" s="267"/>
      <c r="J17" s="267"/>
    </row>
    <row r="18" spans="1:12" x14ac:dyDescent="0.2">
      <c r="A18" s="49" t="s">
        <v>18</v>
      </c>
      <c r="B18" s="50">
        <v>17137.280000000024</v>
      </c>
      <c r="C18" s="50">
        <v>13824.170000000006</v>
      </c>
      <c r="D18" s="50">
        <f t="shared" si="0"/>
        <v>80.66723540725242</v>
      </c>
      <c r="H18" s="266"/>
      <c r="I18" s="267"/>
      <c r="J18" s="267"/>
    </row>
    <row r="19" spans="1:12" x14ac:dyDescent="0.2">
      <c r="A19" s="49" t="s">
        <v>19</v>
      </c>
      <c r="B19" s="50">
        <v>3056.6599999999994</v>
      </c>
      <c r="C19" s="50">
        <v>1527.1</v>
      </c>
      <c r="D19" s="50">
        <f t="shared" si="0"/>
        <v>49.95975999947656</v>
      </c>
      <c r="H19" s="268"/>
      <c r="I19" s="62"/>
      <c r="J19" s="62"/>
      <c r="K19" s="269"/>
      <c r="L19" s="269"/>
    </row>
    <row r="20" spans="1:12" x14ac:dyDescent="0.2">
      <c r="A20" s="49" t="s">
        <v>20</v>
      </c>
      <c r="B20" s="50">
        <v>2920</v>
      </c>
      <c r="C20" s="50">
        <v>1252.5999999999999</v>
      </c>
      <c r="D20" s="50">
        <f t="shared" si="0"/>
        <v>42.897260273972599</v>
      </c>
    </row>
    <row r="21" spans="1:12" x14ac:dyDescent="0.2">
      <c r="A21" s="49" t="s">
        <v>130</v>
      </c>
      <c r="B21" s="50">
        <v>49071.539999999979</v>
      </c>
      <c r="C21" s="50">
        <v>11029.939999999999</v>
      </c>
      <c r="D21" s="50">
        <f t="shared" si="0"/>
        <v>22.477264826007097</v>
      </c>
      <c r="H21" s="61"/>
      <c r="I21" s="267"/>
      <c r="J21" s="267"/>
    </row>
    <row r="22" spans="1:12" x14ac:dyDescent="0.2">
      <c r="A22" s="49" t="s">
        <v>21</v>
      </c>
      <c r="B22" s="50">
        <v>1884.9900000000002</v>
      </c>
      <c r="C22" s="50">
        <v>1235.5900000000004</v>
      </c>
      <c r="D22" s="50">
        <f t="shared" si="0"/>
        <v>65.548888853521774</v>
      </c>
    </row>
    <row r="23" spans="1:12" x14ac:dyDescent="0.2">
      <c r="A23" s="49" t="s">
        <v>22</v>
      </c>
      <c r="B23" s="50">
        <v>98803.629999999845</v>
      </c>
      <c r="C23" s="50">
        <v>100445.35000000008</v>
      </c>
      <c r="D23" s="50">
        <f t="shared" si="0"/>
        <v>101.66159887040611</v>
      </c>
    </row>
    <row r="24" spans="1:12" x14ac:dyDescent="0.2">
      <c r="A24" s="49" t="s">
        <v>23</v>
      </c>
      <c r="B24" s="50">
        <v>200.9</v>
      </c>
      <c r="C24" s="50">
        <v>132.91</v>
      </c>
      <c r="D24" s="50">
        <f t="shared" si="0"/>
        <v>66.157292185166753</v>
      </c>
    </row>
    <row r="25" spans="1:12" x14ac:dyDescent="0.2">
      <c r="A25" s="49" t="s">
        <v>24</v>
      </c>
      <c r="B25" s="50">
        <v>4884.4899999999989</v>
      </c>
      <c r="C25" s="50">
        <v>5211.7199999999966</v>
      </c>
      <c r="D25" s="50">
        <f t="shared" si="0"/>
        <v>106.69936881844365</v>
      </c>
    </row>
    <row r="26" spans="1:12" x14ac:dyDescent="0.2">
      <c r="A26" s="49" t="s">
        <v>25</v>
      </c>
      <c r="B26" s="50">
        <v>464</v>
      </c>
      <c r="C26" s="50">
        <v>389.6</v>
      </c>
      <c r="D26" s="50">
        <f t="shared" si="0"/>
        <v>83.965517241379317</v>
      </c>
    </row>
    <row r="27" spans="1:12" x14ac:dyDescent="0.2">
      <c r="A27" s="49" t="s">
        <v>26</v>
      </c>
      <c r="B27" s="50">
        <v>6107.5700000000024</v>
      </c>
      <c r="C27" s="50">
        <v>6019.8599999999988</v>
      </c>
      <c r="D27" s="50">
        <f t="shared" si="0"/>
        <v>98.563913307583803</v>
      </c>
      <c r="H27" s="267"/>
    </row>
    <row r="28" spans="1:12" x14ac:dyDescent="0.2">
      <c r="A28" s="49" t="s">
        <v>27</v>
      </c>
      <c r="B28" s="50">
        <v>1245.17</v>
      </c>
      <c r="C28" s="50">
        <v>1520.5199999999993</v>
      </c>
      <c r="D28" s="50">
        <f t="shared" si="0"/>
        <v>122.11344635672232</v>
      </c>
    </row>
    <row r="29" spans="1:12" x14ac:dyDescent="0.2">
      <c r="A29" s="49" t="s">
        <v>28</v>
      </c>
      <c r="B29" s="50">
        <v>848.86</v>
      </c>
      <c r="C29" s="50">
        <v>1412.57</v>
      </c>
      <c r="D29" s="50">
        <f t="shared" si="0"/>
        <v>166.40788822656268</v>
      </c>
      <c r="H29" s="269"/>
    </row>
    <row r="30" spans="1:12" x14ac:dyDescent="0.2">
      <c r="A30" s="49" t="s">
        <v>29</v>
      </c>
      <c r="B30" s="50">
        <v>921.3599999999999</v>
      </c>
      <c r="C30" s="50">
        <v>710.76000000000022</v>
      </c>
      <c r="D30" s="50">
        <f t="shared" si="0"/>
        <v>77.142485022141216</v>
      </c>
    </row>
    <row r="31" spans="1:12" x14ac:dyDescent="0.2">
      <c r="A31" s="49" t="s">
        <v>30</v>
      </c>
      <c r="B31" s="50">
        <v>64704.099999999991</v>
      </c>
      <c r="C31" s="50">
        <v>72606.340000000026</v>
      </c>
      <c r="D31" s="50">
        <f t="shared" si="0"/>
        <v>112.21288913685537</v>
      </c>
      <c r="H31" s="267"/>
    </row>
    <row r="32" spans="1:12" x14ac:dyDescent="0.2">
      <c r="A32" s="49" t="s">
        <v>31</v>
      </c>
      <c r="B32" s="50">
        <v>218425.17000000013</v>
      </c>
      <c r="C32" s="50">
        <v>313781.0499999997</v>
      </c>
      <c r="D32" s="50">
        <f t="shared" si="0"/>
        <v>143.65608597214302</v>
      </c>
    </row>
    <row r="33" spans="1:18" x14ac:dyDescent="0.2">
      <c r="A33" s="49" t="s">
        <v>32</v>
      </c>
      <c r="B33" s="50">
        <v>122.52000000000001</v>
      </c>
      <c r="C33" s="50">
        <v>181.74999999999994</v>
      </c>
      <c r="D33" s="50">
        <f t="shared" si="0"/>
        <v>148.34312765262808</v>
      </c>
      <c r="H33" s="269"/>
    </row>
    <row r="34" spans="1:18" x14ac:dyDescent="0.2">
      <c r="A34" s="49" t="s">
        <v>33</v>
      </c>
      <c r="B34" s="50">
        <v>56319.689999999762</v>
      </c>
      <c r="C34" s="50">
        <v>66983.87000000001</v>
      </c>
      <c r="D34" s="50">
        <f t="shared" si="0"/>
        <v>118.93508291682767</v>
      </c>
    </row>
    <row r="35" spans="1:18" x14ac:dyDescent="0.2">
      <c r="A35" s="49" t="s">
        <v>34</v>
      </c>
      <c r="B35" s="50">
        <v>2074.8500000000008</v>
      </c>
      <c r="C35" s="50">
        <v>1390.65</v>
      </c>
      <c r="D35" s="50">
        <f t="shared" si="0"/>
        <v>67.024122225703039</v>
      </c>
    </row>
    <row r="36" spans="1:18" x14ac:dyDescent="0.2">
      <c r="A36" s="49" t="s">
        <v>131</v>
      </c>
      <c r="B36" s="50">
        <v>110532.33000000054</v>
      </c>
      <c r="C36" s="50">
        <v>119244.45000000004</v>
      </c>
      <c r="D36" s="50">
        <f t="shared" si="0"/>
        <v>107.88196539419685</v>
      </c>
    </row>
    <row r="37" spans="1:18" x14ac:dyDescent="0.2">
      <c r="A37" s="49" t="s">
        <v>35</v>
      </c>
      <c r="B37" s="50">
        <v>12704.469999999992</v>
      </c>
      <c r="C37" s="50">
        <v>10937.520000000004</v>
      </c>
      <c r="D37" s="50">
        <f t="shared" si="0"/>
        <v>86.091903086079242</v>
      </c>
    </row>
    <row r="38" spans="1:18" x14ac:dyDescent="0.2">
      <c r="A38" s="49" t="s">
        <v>36</v>
      </c>
      <c r="B38" s="50">
        <v>635.72000000000014</v>
      </c>
      <c r="C38" s="50">
        <v>706.64</v>
      </c>
      <c r="D38" s="50">
        <f t="shared" si="0"/>
        <v>111.15585477883343</v>
      </c>
    </row>
    <row r="39" spans="1:18" x14ac:dyDescent="0.2">
      <c r="A39" s="49" t="s">
        <v>37</v>
      </c>
      <c r="B39" s="50">
        <v>4337.2799999999979</v>
      </c>
      <c r="C39" s="50">
        <v>3267.2700000000013</v>
      </c>
      <c r="D39" s="50">
        <f t="shared" si="0"/>
        <v>75.329930278884532</v>
      </c>
    </row>
    <row r="40" spans="1:18" x14ac:dyDescent="0.2">
      <c r="A40" s="49" t="s">
        <v>38</v>
      </c>
      <c r="B40" s="50">
        <v>2318.4499999999994</v>
      </c>
      <c r="C40" s="50">
        <v>2170.7700000000009</v>
      </c>
      <c r="D40" s="50">
        <f t="shared" si="0"/>
        <v>93.630227091375772</v>
      </c>
    </row>
    <row r="41" spans="1:18" x14ac:dyDescent="0.2">
      <c r="A41" s="49" t="s">
        <v>39</v>
      </c>
      <c r="B41" s="50">
        <v>1139.1399999999999</v>
      </c>
      <c r="C41" s="50">
        <v>983.7</v>
      </c>
      <c r="D41" s="50">
        <f t="shared" si="0"/>
        <v>86.354618396334089</v>
      </c>
    </row>
    <row r="42" spans="1:18" x14ac:dyDescent="0.2">
      <c r="A42" s="49" t="s">
        <v>40</v>
      </c>
      <c r="B42" s="50">
        <v>1281385.4650000045</v>
      </c>
      <c r="C42" s="50">
        <v>959684.08999999927</v>
      </c>
      <c r="D42" s="50">
        <f t="shared" si="0"/>
        <v>74.894254399865218</v>
      </c>
    </row>
    <row r="43" spans="1:18" x14ac:dyDescent="0.2">
      <c r="A43" s="49" t="s">
        <v>42</v>
      </c>
      <c r="B43" s="50">
        <v>2538.5099999999989</v>
      </c>
      <c r="C43" s="50">
        <v>1940.86</v>
      </c>
      <c r="D43" s="50">
        <f t="shared" si="0"/>
        <v>76.456661584945522</v>
      </c>
    </row>
    <row r="44" spans="1:18" x14ac:dyDescent="0.2">
      <c r="A44" s="49" t="s">
        <v>43</v>
      </c>
      <c r="B44" s="50">
        <v>9200.36</v>
      </c>
      <c r="C44" s="50">
        <v>11811.279999999992</v>
      </c>
      <c r="D44" s="50">
        <f t="shared" si="0"/>
        <v>128.37845475611815</v>
      </c>
    </row>
    <row r="45" spans="1:18" x14ac:dyDescent="0.2">
      <c r="A45" s="49" t="s">
        <v>44</v>
      </c>
      <c r="B45" s="50">
        <v>48732.150000000045</v>
      </c>
      <c r="C45" s="50">
        <v>54545.240000000034</v>
      </c>
      <c r="D45" s="50">
        <f t="shared" si="0"/>
        <v>111.92865490235909</v>
      </c>
    </row>
    <row r="46" spans="1:18" x14ac:dyDescent="0.2">
      <c r="A46" s="49" t="s">
        <v>45</v>
      </c>
      <c r="B46" s="50">
        <v>23843.509999999987</v>
      </c>
      <c r="C46" s="50">
        <v>23776.199999999964</v>
      </c>
      <c r="D46" s="50">
        <f t="shared" si="0"/>
        <v>99.717700959296579</v>
      </c>
      <c r="P46" s="269"/>
      <c r="Q46" s="269"/>
      <c r="R46" s="269"/>
    </row>
    <row r="47" spans="1:18" x14ac:dyDescent="0.2">
      <c r="A47" s="49" t="s">
        <v>46</v>
      </c>
      <c r="B47" s="50">
        <v>5307.590000000002</v>
      </c>
      <c r="C47" s="50">
        <v>6427.0799999999908</v>
      </c>
      <c r="D47" s="50">
        <f t="shared" si="0"/>
        <v>121.09224714041569</v>
      </c>
      <c r="P47" s="269"/>
      <c r="Q47" s="269"/>
      <c r="R47" s="269"/>
    </row>
    <row r="48" spans="1:18" x14ac:dyDescent="0.2">
      <c r="A48" s="49" t="s">
        <v>47</v>
      </c>
      <c r="B48" s="50">
        <v>101.9</v>
      </c>
      <c r="C48" s="50">
        <v>134.49999999999994</v>
      </c>
      <c r="D48" s="50">
        <f t="shared" si="0"/>
        <v>131.99214916584882</v>
      </c>
    </row>
    <row r="49" spans="1:4" x14ac:dyDescent="0.2">
      <c r="A49" s="49" t="s">
        <v>48</v>
      </c>
      <c r="B49" s="50">
        <v>64371.21999999979</v>
      </c>
      <c r="C49" s="50">
        <v>56168.230000000032</v>
      </c>
      <c r="D49" s="50">
        <f t="shared" si="0"/>
        <v>87.256742997880437</v>
      </c>
    </row>
    <row r="50" spans="1:4" x14ac:dyDescent="0.2">
      <c r="A50" s="49" t="s">
        <v>49</v>
      </c>
      <c r="B50" s="50">
        <v>6896.5799999999954</v>
      </c>
      <c r="C50" s="50">
        <v>8006.3100000000068</v>
      </c>
      <c r="D50" s="50">
        <f t="shared" si="0"/>
        <v>116.09101902682217</v>
      </c>
    </row>
    <row r="51" spans="1:4" x14ac:dyDescent="0.2">
      <c r="A51" s="49" t="s">
        <v>50</v>
      </c>
      <c r="B51" s="50">
        <v>38734.640000000029</v>
      </c>
      <c r="C51" s="50">
        <v>36817.120000000024</v>
      </c>
      <c r="D51" s="50">
        <f t="shared" si="0"/>
        <v>95.049599015248361</v>
      </c>
    </row>
    <row r="52" spans="1:4" x14ac:dyDescent="0.2">
      <c r="A52" s="49" t="s">
        <v>51</v>
      </c>
      <c r="B52" s="50">
        <v>4741.1699999999992</v>
      </c>
      <c r="C52" s="50">
        <v>2588.3800000000006</v>
      </c>
      <c r="D52" s="50">
        <f t="shared" si="0"/>
        <v>54.593697336311521</v>
      </c>
    </row>
    <row r="53" spans="1:4" x14ac:dyDescent="0.2">
      <c r="A53" s="49" t="s">
        <v>52</v>
      </c>
      <c r="B53" s="50">
        <v>7136.82</v>
      </c>
      <c r="C53" s="50">
        <v>6019.59</v>
      </c>
      <c r="D53" s="50">
        <f t="shared" si="0"/>
        <v>84.345548857894698</v>
      </c>
    </row>
    <row r="54" spans="1:4" x14ac:dyDescent="0.2">
      <c r="A54" s="49" t="s">
        <v>53</v>
      </c>
      <c r="B54" s="50">
        <v>2531.4999999999995</v>
      </c>
      <c r="C54" s="50">
        <v>3675.79</v>
      </c>
      <c r="D54" s="50">
        <f t="shared" si="0"/>
        <v>145.20205411811182</v>
      </c>
    </row>
    <row r="55" spans="1:4" x14ac:dyDescent="0.2">
      <c r="A55" s="49" t="s">
        <v>54</v>
      </c>
      <c r="B55" s="50">
        <v>62281.349999999919</v>
      </c>
      <c r="C55" s="50">
        <v>69780.14999999998</v>
      </c>
      <c r="D55" s="50">
        <f t="shared" si="0"/>
        <v>112.04020144072034</v>
      </c>
    </row>
    <row r="56" spans="1:4" x14ac:dyDescent="0.2">
      <c r="A56" s="49" t="s">
        <v>55</v>
      </c>
      <c r="B56" s="50">
        <v>24509.829999999998</v>
      </c>
      <c r="C56" s="50">
        <v>25188.909999999978</v>
      </c>
      <c r="D56" s="50">
        <f t="shared" si="0"/>
        <v>102.77064345203529</v>
      </c>
    </row>
    <row r="57" spans="1:4" x14ac:dyDescent="0.2">
      <c r="A57" s="49" t="s">
        <v>56</v>
      </c>
      <c r="B57" s="50">
        <v>2410.2700000000018</v>
      </c>
      <c r="C57" s="50">
        <v>1933.1899999999996</v>
      </c>
      <c r="D57" s="50">
        <f t="shared" si="0"/>
        <v>80.206366921548138</v>
      </c>
    </row>
    <row r="58" spans="1:4" x14ac:dyDescent="0.2">
      <c r="A58" s="49" t="s">
        <v>57</v>
      </c>
      <c r="B58" s="50">
        <v>22968.43999999994</v>
      </c>
      <c r="C58" s="50">
        <v>15773.62999999999</v>
      </c>
      <c r="D58" s="50">
        <f t="shared" si="0"/>
        <v>68.675234365068022</v>
      </c>
    </row>
    <row r="59" spans="1:4" x14ac:dyDescent="0.2">
      <c r="A59" s="49" t="s">
        <v>58</v>
      </c>
      <c r="B59" s="50">
        <v>612260.41999999899</v>
      </c>
      <c r="C59" s="50">
        <v>551228.48000000045</v>
      </c>
      <c r="D59" s="50">
        <f t="shared" si="0"/>
        <v>90.031702522923396</v>
      </c>
    </row>
    <row r="60" spans="1:4" x14ac:dyDescent="0.2">
      <c r="A60" s="49" t="s">
        <v>59</v>
      </c>
      <c r="B60" s="50">
        <v>28981.990000000009</v>
      </c>
      <c r="C60" s="50">
        <v>36798.980000000047</v>
      </c>
      <c r="D60" s="50">
        <f t="shared" si="0"/>
        <v>126.97188840379847</v>
      </c>
    </row>
    <row r="61" spans="1:4" x14ac:dyDescent="0.2">
      <c r="A61" s="49" t="s">
        <v>60</v>
      </c>
      <c r="B61" s="50">
        <v>28471.900000000012</v>
      </c>
      <c r="C61" s="50">
        <v>26575.480000000032</v>
      </c>
      <c r="D61" s="50">
        <f t="shared" si="0"/>
        <v>93.339327547511829</v>
      </c>
    </row>
    <row r="62" spans="1:4" x14ac:dyDescent="0.2">
      <c r="A62" s="49" t="s">
        <v>61</v>
      </c>
      <c r="B62" s="50">
        <v>12206.600000000008</v>
      </c>
      <c r="C62" s="50">
        <v>9310.1200000000026</v>
      </c>
      <c r="D62" s="50">
        <f t="shared" si="0"/>
        <v>76.271197548866979</v>
      </c>
    </row>
    <row r="63" spans="1:4" x14ac:dyDescent="0.2">
      <c r="A63" s="49" t="s">
        <v>62</v>
      </c>
      <c r="B63" s="50">
        <v>29820.080000000005</v>
      </c>
      <c r="C63" s="50">
        <v>25601.369999999995</v>
      </c>
      <c r="D63" s="50">
        <f t="shared" si="0"/>
        <v>85.852787785948223</v>
      </c>
    </row>
    <row r="64" spans="1:4" x14ac:dyDescent="0.2">
      <c r="A64" s="49" t="s">
        <v>63</v>
      </c>
      <c r="B64" s="50">
        <v>373.77999999999992</v>
      </c>
      <c r="C64" s="50">
        <v>290.95000000000016</v>
      </c>
      <c r="D64" s="50">
        <f t="shared" si="0"/>
        <v>77.839905826957093</v>
      </c>
    </row>
    <row r="65" spans="1:4" x14ac:dyDescent="0.2">
      <c r="A65" s="49" t="s">
        <v>64</v>
      </c>
      <c r="B65" s="50">
        <v>23354.870000000024</v>
      </c>
      <c r="C65" s="50">
        <v>29969.730000000003</v>
      </c>
      <c r="D65" s="50">
        <f t="shared" si="0"/>
        <v>128.32325763320443</v>
      </c>
    </row>
    <row r="66" spans="1:4" x14ac:dyDescent="0.2">
      <c r="A66" s="240" t="s">
        <v>65</v>
      </c>
      <c r="B66" s="50">
        <v>2781.3500000000004</v>
      </c>
      <c r="C66" s="50">
        <v>2600.7999999999997</v>
      </c>
      <c r="D66" s="50">
        <f t="shared" si="0"/>
        <v>93.508548007262632</v>
      </c>
    </row>
    <row r="67" spans="1:4" ht="13.5" thickBot="1" x14ac:dyDescent="0.25">
      <c r="A67" s="241" t="s">
        <v>203</v>
      </c>
      <c r="B67" s="242">
        <v>36372.560000000012</v>
      </c>
      <c r="C67" s="242">
        <v>25264.63</v>
      </c>
      <c r="D67" s="50">
        <f t="shared" si="0"/>
        <v>69.460686847447619</v>
      </c>
    </row>
    <row r="68" spans="1:4" ht="13.5" thickBot="1" x14ac:dyDescent="0.25">
      <c r="A68" s="45" t="s">
        <v>66</v>
      </c>
      <c r="B68" s="46">
        <f>SUM(B69:B77)</f>
        <v>671449.11000000092</v>
      </c>
      <c r="C68" s="46">
        <f>SUM(C69:C77)</f>
        <v>655787.41000000027</v>
      </c>
      <c r="D68" s="46">
        <f t="shared" si="0"/>
        <v>97.667477733345919</v>
      </c>
    </row>
    <row r="69" spans="1:4" x14ac:dyDescent="0.2">
      <c r="A69" s="47" t="s">
        <v>67</v>
      </c>
      <c r="B69" s="50">
        <v>134.10000000000002</v>
      </c>
      <c r="C69" s="205"/>
      <c r="D69" s="50">
        <f t="shared" si="0"/>
        <v>0</v>
      </c>
    </row>
    <row r="70" spans="1:4" x14ac:dyDescent="0.2">
      <c r="A70" s="49" t="s">
        <v>68</v>
      </c>
      <c r="B70" s="50">
        <v>166583.54999999973</v>
      </c>
      <c r="C70" s="50">
        <v>149290.93000000008</v>
      </c>
      <c r="D70" s="50">
        <f t="shared" si="0"/>
        <v>89.619251120534003</v>
      </c>
    </row>
    <row r="71" spans="1:4" x14ac:dyDescent="0.2">
      <c r="A71" s="49" t="s">
        <v>69</v>
      </c>
      <c r="B71" s="50">
        <v>145587.94000000029</v>
      </c>
      <c r="C71" s="50">
        <v>167467.87999999998</v>
      </c>
      <c r="D71" s="50">
        <f t="shared" si="0"/>
        <v>115.02867613897114</v>
      </c>
    </row>
    <row r="72" spans="1:4" x14ac:dyDescent="0.2">
      <c r="A72" s="49" t="s">
        <v>70</v>
      </c>
      <c r="B72" s="50">
        <v>77919.810000000114</v>
      </c>
      <c r="C72" s="50">
        <v>76769.489999999991</v>
      </c>
      <c r="D72" s="50">
        <f t="shared" si="0"/>
        <v>98.523713032667658</v>
      </c>
    </row>
    <row r="73" spans="1:4" x14ac:dyDescent="0.2">
      <c r="A73" s="49" t="s">
        <v>71</v>
      </c>
      <c r="B73" s="50">
        <v>168393.00000000032</v>
      </c>
      <c r="C73" s="50">
        <v>148776.74000000014</v>
      </c>
      <c r="D73" s="50">
        <f t="shared" si="0"/>
        <v>88.350905322667714</v>
      </c>
    </row>
    <row r="74" spans="1:4" x14ac:dyDescent="0.2">
      <c r="A74" s="49" t="s">
        <v>72</v>
      </c>
      <c r="B74" s="50">
        <v>2363.2699999999991</v>
      </c>
      <c r="C74" s="50">
        <v>2395.5000000000005</v>
      </c>
      <c r="D74" s="50">
        <f t="shared" si="0"/>
        <v>101.36378831026506</v>
      </c>
    </row>
    <row r="75" spans="1:4" x14ac:dyDescent="0.2">
      <c r="A75" s="49" t="s">
        <v>73</v>
      </c>
      <c r="B75" s="50">
        <v>10178.700000000004</v>
      </c>
      <c r="C75" s="50">
        <v>5190.1000000000013</v>
      </c>
      <c r="D75" s="50">
        <f t="shared" si="0"/>
        <v>50.989812058514339</v>
      </c>
    </row>
    <row r="76" spans="1:4" x14ac:dyDescent="0.2">
      <c r="A76" s="49" t="s">
        <v>74</v>
      </c>
      <c r="B76" s="50">
        <v>93972.090000000462</v>
      </c>
      <c r="C76" s="50">
        <v>99795.420000000173</v>
      </c>
      <c r="D76" s="50">
        <f t="shared" si="0"/>
        <v>106.19687185844188</v>
      </c>
    </row>
    <row r="77" spans="1:4" ht="13.5" thickBot="1" x14ac:dyDescent="0.25">
      <c r="A77" s="51" t="s">
        <v>75</v>
      </c>
      <c r="B77" s="50">
        <v>6316.6500000000015</v>
      </c>
      <c r="C77" s="50">
        <v>6101.350000000014</v>
      </c>
      <c r="D77" s="50">
        <f t="shared" ref="D77:D138" si="1">(C77/B77)*100</f>
        <v>96.591547734954645</v>
      </c>
    </row>
    <row r="78" spans="1:4" ht="13.5" thickBot="1" x14ac:dyDescent="0.25">
      <c r="A78" s="45" t="s">
        <v>76</v>
      </c>
      <c r="B78" s="46">
        <f>SUM(B79:B85)</f>
        <v>275276.74999999988</v>
      </c>
      <c r="C78" s="46">
        <f>SUM(C79:C86)</f>
        <v>315075.87000000034</v>
      </c>
      <c r="D78" s="46">
        <f t="shared" si="1"/>
        <v>114.45785741076952</v>
      </c>
    </row>
    <row r="79" spans="1:4" x14ac:dyDescent="0.2">
      <c r="A79" s="49" t="s">
        <v>151</v>
      </c>
      <c r="B79" s="48">
        <v>241.1</v>
      </c>
      <c r="C79" s="50">
        <v>325.3</v>
      </c>
      <c r="D79" s="50">
        <f t="shared" si="1"/>
        <v>134.92326835338037</v>
      </c>
    </row>
    <row r="80" spans="1:4" x14ac:dyDescent="0.2">
      <c r="A80" s="47" t="s">
        <v>77</v>
      </c>
      <c r="B80" s="50">
        <v>7006.9800000000059</v>
      </c>
      <c r="C80" s="50">
        <v>7766.0800000000045</v>
      </c>
      <c r="D80" s="50">
        <f t="shared" si="1"/>
        <v>110.83348318391086</v>
      </c>
    </row>
    <row r="81" spans="1:8" x14ac:dyDescent="0.2">
      <c r="A81" s="49" t="s">
        <v>78</v>
      </c>
      <c r="B81" s="50">
        <v>10305.319999999998</v>
      </c>
      <c r="C81" s="50">
        <v>10684.630000000001</v>
      </c>
      <c r="D81" s="50">
        <f t="shared" si="1"/>
        <v>103.68072024934698</v>
      </c>
    </row>
    <row r="82" spans="1:8" x14ac:dyDescent="0.2">
      <c r="A82" s="49" t="s">
        <v>79</v>
      </c>
      <c r="B82" s="50">
        <v>68974.489999999903</v>
      </c>
      <c r="C82" s="50">
        <v>79198.570000000036</v>
      </c>
      <c r="D82" s="50">
        <f t="shared" si="1"/>
        <v>114.82298745521734</v>
      </c>
    </row>
    <row r="83" spans="1:8" x14ac:dyDescent="0.2">
      <c r="A83" s="49" t="s">
        <v>80</v>
      </c>
      <c r="B83" s="50">
        <v>32614.699999999968</v>
      </c>
      <c r="C83" s="50">
        <v>20631.099999999999</v>
      </c>
      <c r="D83" s="50">
        <f t="shared" si="1"/>
        <v>63.257058933548429</v>
      </c>
    </row>
    <row r="84" spans="1:8" x14ac:dyDescent="0.2">
      <c r="A84" s="49" t="s">
        <v>81</v>
      </c>
      <c r="B84" s="50">
        <v>47748.34</v>
      </c>
      <c r="C84" s="50">
        <v>64823.900000000016</v>
      </c>
      <c r="D84" s="50">
        <f t="shared" si="1"/>
        <v>135.76157830827211</v>
      </c>
      <c r="H84" s="267"/>
    </row>
    <row r="85" spans="1:8" x14ac:dyDescent="0.2">
      <c r="A85" s="240" t="s">
        <v>82</v>
      </c>
      <c r="B85" s="50">
        <v>108385.82</v>
      </c>
      <c r="C85" s="50">
        <v>131609.19000000026</v>
      </c>
      <c r="D85" s="50">
        <f t="shared" si="1"/>
        <v>121.42657591186767</v>
      </c>
    </row>
    <row r="86" spans="1:8" ht="13.5" thickBot="1" x14ac:dyDescent="0.25">
      <c r="A86" s="241" t="s">
        <v>204</v>
      </c>
      <c r="B86" s="242"/>
      <c r="C86" s="242">
        <v>37.1</v>
      </c>
      <c r="D86" s="242"/>
    </row>
    <row r="87" spans="1:8" ht="13.5" thickBot="1" x14ac:dyDescent="0.25">
      <c r="A87" s="45" t="s">
        <v>83</v>
      </c>
      <c r="B87" s="46">
        <f>SUM(B88:B95)</f>
        <v>48977262.170000002</v>
      </c>
      <c r="C87" s="46">
        <f>SUM(C88:C95)</f>
        <v>36365720.609999999</v>
      </c>
      <c r="D87" s="46">
        <f t="shared" si="1"/>
        <v>74.250211217962004</v>
      </c>
    </row>
    <row r="88" spans="1:8" x14ac:dyDescent="0.2">
      <c r="A88" s="47" t="s">
        <v>84</v>
      </c>
      <c r="B88" s="50">
        <v>1930.3999999999985</v>
      </c>
      <c r="C88" s="50">
        <v>7223.2499999999991</v>
      </c>
      <c r="D88" s="50">
        <f t="shared" si="1"/>
        <v>374.18410692084569</v>
      </c>
      <c r="H88" s="269"/>
    </row>
    <row r="89" spans="1:8" x14ac:dyDescent="0.2">
      <c r="A89" s="49" t="s">
        <v>85</v>
      </c>
      <c r="B89" s="50">
        <v>13833322.379999999</v>
      </c>
      <c r="C89" s="50">
        <v>12145020.189999998</v>
      </c>
      <c r="D89" s="50">
        <f t="shared" si="1"/>
        <v>87.795396191728159</v>
      </c>
    </row>
    <row r="90" spans="1:8" x14ac:dyDescent="0.2">
      <c r="A90" s="49" t="s">
        <v>86</v>
      </c>
      <c r="B90" s="50">
        <v>17686.849999999999</v>
      </c>
      <c r="C90" s="50">
        <v>9524.9</v>
      </c>
      <c r="D90" s="50">
        <f t="shared" si="1"/>
        <v>53.853003785298114</v>
      </c>
      <c r="H90" s="267"/>
    </row>
    <row r="91" spans="1:8" x14ac:dyDescent="0.2">
      <c r="A91" s="49" t="s">
        <v>87</v>
      </c>
      <c r="B91" s="50">
        <v>1888389.4300000025</v>
      </c>
      <c r="C91" s="50">
        <v>1099302.5299999998</v>
      </c>
      <c r="D91" s="50">
        <f t="shared" si="1"/>
        <v>58.213762084020892</v>
      </c>
    </row>
    <row r="92" spans="1:8" x14ac:dyDescent="0.2">
      <c r="A92" s="49" t="s">
        <v>88</v>
      </c>
      <c r="B92" s="50">
        <v>29607.130000000016</v>
      </c>
      <c r="C92" s="50">
        <v>13039.949999999999</v>
      </c>
      <c r="D92" s="50">
        <f t="shared" si="1"/>
        <v>44.043276062218773</v>
      </c>
    </row>
    <row r="93" spans="1:8" x14ac:dyDescent="0.2">
      <c r="A93" s="49" t="s">
        <v>89</v>
      </c>
      <c r="B93" s="50">
        <v>31525365.449999996</v>
      </c>
      <c r="C93" s="50">
        <v>20111634.539999999</v>
      </c>
      <c r="D93" s="50">
        <f t="shared" si="1"/>
        <v>63.795087710870625</v>
      </c>
      <c r="H93" s="269"/>
    </row>
    <row r="94" spans="1:8" x14ac:dyDescent="0.2">
      <c r="A94" s="49" t="s">
        <v>90</v>
      </c>
      <c r="B94" s="50">
        <v>567828.65</v>
      </c>
      <c r="C94" s="50">
        <v>1741020.1500000001</v>
      </c>
      <c r="D94" s="50">
        <f t="shared" si="1"/>
        <v>306.61012789685765</v>
      </c>
    </row>
    <row r="95" spans="1:8" ht="13.5" thickBot="1" x14ac:dyDescent="0.25">
      <c r="A95" s="51" t="s">
        <v>91</v>
      </c>
      <c r="B95" s="50">
        <v>1113131.8800000001</v>
      </c>
      <c r="C95" s="50">
        <v>1238955.1000000017</v>
      </c>
      <c r="D95" s="50">
        <f t="shared" si="1"/>
        <v>111.30353215649538</v>
      </c>
    </row>
    <row r="96" spans="1:8" ht="13.5" thickBot="1" x14ac:dyDescent="0.25">
      <c r="A96" s="45" t="s">
        <v>145</v>
      </c>
      <c r="B96" s="46">
        <f>SUM(B97:B106)</f>
        <v>1192659.8600000008</v>
      </c>
      <c r="C96" s="46">
        <f>SUM(C97:C106)</f>
        <v>952551.46000000031</v>
      </c>
      <c r="D96" s="46">
        <f t="shared" si="1"/>
        <v>79.867822498863987</v>
      </c>
      <c r="H96" s="267"/>
    </row>
    <row r="97" spans="1:8" x14ac:dyDescent="0.2">
      <c r="A97" s="47" t="s">
        <v>101</v>
      </c>
      <c r="B97" s="50">
        <v>3712.6100000000015</v>
      </c>
      <c r="C97" s="50">
        <v>3937.8700000000044</v>
      </c>
      <c r="D97" s="50">
        <f t="shared" si="1"/>
        <v>106.06742965191611</v>
      </c>
    </row>
    <row r="98" spans="1:8" x14ac:dyDescent="0.2">
      <c r="A98" s="49" t="s">
        <v>102</v>
      </c>
      <c r="B98" s="50">
        <v>12580.090000000009</v>
      </c>
      <c r="C98" s="50">
        <v>12155.420000000011</v>
      </c>
      <c r="D98" s="50">
        <f t="shared" si="1"/>
        <v>96.624268983767223</v>
      </c>
    </row>
    <row r="99" spans="1:8" x14ac:dyDescent="0.2">
      <c r="A99" s="49" t="s">
        <v>103</v>
      </c>
      <c r="B99" s="50">
        <v>7233.2999999999984</v>
      </c>
      <c r="C99" s="50">
        <v>7402.2499999999955</v>
      </c>
      <c r="D99" s="50">
        <f t="shared" si="1"/>
        <v>102.33572504942414</v>
      </c>
      <c r="H99" s="269"/>
    </row>
    <row r="100" spans="1:8" x14ac:dyDescent="0.2">
      <c r="A100" s="49" t="s">
        <v>104</v>
      </c>
      <c r="B100" s="50">
        <v>897471.7000000003</v>
      </c>
      <c r="C100" s="50">
        <v>647924.42999999982</v>
      </c>
      <c r="D100" s="50">
        <f t="shared" si="1"/>
        <v>72.19441348401287</v>
      </c>
    </row>
    <row r="101" spans="1:8" x14ac:dyDescent="0.2">
      <c r="A101" s="49" t="s">
        <v>105</v>
      </c>
      <c r="B101" s="50">
        <v>4047.1</v>
      </c>
      <c r="C101" s="50">
        <v>7763.0899999999992</v>
      </c>
      <c r="D101" s="50">
        <f t="shared" si="1"/>
        <v>191.81858614810602</v>
      </c>
    </row>
    <row r="102" spans="1:8" x14ac:dyDescent="0.2">
      <c r="A102" s="49" t="s">
        <v>106</v>
      </c>
      <c r="B102" s="50">
        <v>3053.0000000000027</v>
      </c>
      <c r="C102" s="50">
        <v>1551.2599999999995</v>
      </c>
      <c r="D102" s="50">
        <f t="shared" si="1"/>
        <v>50.811005568293425</v>
      </c>
    </row>
    <row r="103" spans="1:8" x14ac:dyDescent="0.2">
      <c r="A103" s="49" t="s">
        <v>107</v>
      </c>
      <c r="B103" s="50">
        <v>10731.429999999997</v>
      </c>
      <c r="C103" s="50">
        <v>10308.299999999996</v>
      </c>
      <c r="D103" s="50">
        <f t="shared" si="1"/>
        <v>96.057095839044734</v>
      </c>
    </row>
    <row r="104" spans="1:8" x14ac:dyDescent="0.2">
      <c r="A104" s="49" t="s">
        <v>108</v>
      </c>
      <c r="B104" s="50">
        <v>253592.73000000068</v>
      </c>
      <c r="C104" s="50">
        <v>260384.64000000051</v>
      </c>
      <c r="D104" s="50">
        <f t="shared" si="1"/>
        <v>102.67827472814375</v>
      </c>
    </row>
    <row r="105" spans="1:8" x14ac:dyDescent="0.2">
      <c r="A105" s="49" t="s">
        <v>109</v>
      </c>
      <c r="B105" s="50">
        <v>236.89999999999998</v>
      </c>
      <c r="C105" s="50">
        <v>1109.1999999999998</v>
      </c>
      <c r="D105" s="50">
        <f t="shared" si="1"/>
        <v>468.21443647108481</v>
      </c>
    </row>
    <row r="106" spans="1:8" ht="13.5" thickBot="1" x14ac:dyDescent="0.25">
      <c r="A106" s="241" t="s">
        <v>205</v>
      </c>
      <c r="B106" s="242">
        <v>1</v>
      </c>
      <c r="C106" s="242">
        <v>15</v>
      </c>
      <c r="D106" s="242">
        <f t="shared" si="1"/>
        <v>1500</v>
      </c>
    </row>
    <row r="107" spans="1:8" ht="13.5" thickBot="1" x14ac:dyDescent="0.25">
      <c r="A107" s="45" t="s">
        <v>146</v>
      </c>
      <c r="B107" s="46">
        <f>SUM(B108:B117)</f>
        <v>144067.99999999997</v>
      </c>
      <c r="C107" s="46">
        <f>SUM(C108:C117)</f>
        <v>108109.72</v>
      </c>
      <c r="D107" s="46">
        <f t="shared" si="1"/>
        <v>75.04075853069385</v>
      </c>
    </row>
    <row r="108" spans="1:8" x14ac:dyDescent="0.2">
      <c r="A108" s="47" t="s">
        <v>110</v>
      </c>
      <c r="B108" s="50">
        <v>14166.900000000001</v>
      </c>
      <c r="C108" s="50">
        <v>8893.619999999999</v>
      </c>
      <c r="D108" s="50">
        <f t="shared" si="1"/>
        <v>62.77746013595069</v>
      </c>
    </row>
    <row r="109" spans="1:8" x14ac:dyDescent="0.2">
      <c r="A109" s="49" t="s">
        <v>111</v>
      </c>
      <c r="B109" s="50">
        <v>22395.739999999991</v>
      </c>
      <c r="C109" s="50">
        <v>16519.000000000011</v>
      </c>
      <c r="D109" s="50">
        <f t="shared" si="1"/>
        <v>73.75956320264487</v>
      </c>
    </row>
    <row r="110" spans="1:8" x14ac:dyDescent="0.2">
      <c r="A110" s="49" t="s">
        <v>112</v>
      </c>
      <c r="B110" s="50">
        <v>19238.150000000001</v>
      </c>
      <c r="C110" s="50">
        <v>13667.400000000001</v>
      </c>
      <c r="D110" s="50">
        <f t="shared" si="1"/>
        <v>71.043213614614714</v>
      </c>
    </row>
    <row r="111" spans="1:8" x14ac:dyDescent="0.2">
      <c r="A111" s="49" t="s">
        <v>113</v>
      </c>
      <c r="B111" s="50">
        <v>5661.3</v>
      </c>
      <c r="C111" s="50">
        <v>4005.3999999999996</v>
      </c>
      <c r="D111" s="50">
        <f t="shared" si="1"/>
        <v>70.750534329570939</v>
      </c>
    </row>
    <row r="112" spans="1:8" x14ac:dyDescent="0.2">
      <c r="A112" s="49" t="s">
        <v>190</v>
      </c>
      <c r="B112" s="50">
        <v>699.90000000000009</v>
      </c>
      <c r="C112" s="50">
        <v>144.69999999999999</v>
      </c>
      <c r="D112" s="50">
        <f t="shared" si="1"/>
        <v>20.674382054579223</v>
      </c>
    </row>
    <row r="113" spans="1:4" x14ac:dyDescent="0.2">
      <c r="A113" s="49" t="s">
        <v>114</v>
      </c>
      <c r="B113" s="50">
        <v>15706.910000000003</v>
      </c>
      <c r="C113" s="50">
        <v>14093.499999999996</v>
      </c>
      <c r="D113" s="50">
        <f t="shared" si="1"/>
        <v>89.728024162613735</v>
      </c>
    </row>
    <row r="114" spans="1:4" x14ac:dyDescent="0.2">
      <c r="A114" s="49" t="s">
        <v>115</v>
      </c>
      <c r="B114" s="50">
        <v>7815.35</v>
      </c>
      <c r="C114" s="50">
        <v>8400.4</v>
      </c>
      <c r="D114" s="50">
        <f t="shared" si="1"/>
        <v>107.4859091403456</v>
      </c>
    </row>
    <row r="115" spans="1:4" x14ac:dyDescent="0.2">
      <c r="A115" s="49" t="s">
        <v>116</v>
      </c>
      <c r="B115" s="50">
        <v>51696.199999999983</v>
      </c>
      <c r="C115" s="50">
        <v>39891.699999999997</v>
      </c>
      <c r="D115" s="50">
        <f t="shared" si="1"/>
        <v>77.165633063938955</v>
      </c>
    </row>
    <row r="116" spans="1:4" x14ac:dyDescent="0.2">
      <c r="A116" s="49" t="s">
        <v>117</v>
      </c>
      <c r="B116" s="50">
        <v>1657.05</v>
      </c>
      <c r="C116" s="50">
        <v>767</v>
      </c>
      <c r="D116" s="50">
        <f t="shared" si="1"/>
        <v>46.287076431006909</v>
      </c>
    </row>
    <row r="117" spans="1:4" ht="13.5" thickBot="1" x14ac:dyDescent="0.25">
      <c r="A117" s="51" t="s">
        <v>118</v>
      </c>
      <c r="B117" s="50">
        <v>5030.5</v>
      </c>
      <c r="C117" s="50">
        <v>1727</v>
      </c>
      <c r="D117" s="50">
        <f t="shared" si="1"/>
        <v>34.330583441009836</v>
      </c>
    </row>
    <row r="118" spans="1:4" ht="13.5" thickBot="1" x14ac:dyDescent="0.25">
      <c r="A118" s="45" t="s">
        <v>119</v>
      </c>
      <c r="B118" s="46">
        <f>SUM(B119:B127)</f>
        <v>323897.95999999996</v>
      </c>
      <c r="C118" s="46">
        <f>SUM(C119:C127)</f>
        <v>296631.26</v>
      </c>
      <c r="D118" s="46">
        <f t="shared" si="1"/>
        <v>91.581700607191237</v>
      </c>
    </row>
    <row r="119" spans="1:4" x14ac:dyDescent="0.2">
      <c r="A119" s="47" t="s">
        <v>120</v>
      </c>
      <c r="B119" s="48">
        <v>28119.159999999963</v>
      </c>
      <c r="C119" s="48">
        <v>41710.309999999983</v>
      </c>
      <c r="D119" s="50">
        <f t="shared" si="1"/>
        <v>148.33412520146419</v>
      </c>
    </row>
    <row r="120" spans="1:4" x14ac:dyDescent="0.2">
      <c r="A120" s="49" t="s">
        <v>121</v>
      </c>
      <c r="B120" s="50">
        <v>262.2</v>
      </c>
      <c r="C120" s="48">
        <v>327.20000000000005</v>
      </c>
      <c r="D120" s="50">
        <f t="shared" si="1"/>
        <v>124.79023646071703</v>
      </c>
    </row>
    <row r="121" spans="1:4" x14ac:dyDescent="0.2">
      <c r="A121" s="49" t="s">
        <v>122</v>
      </c>
      <c r="B121" s="48">
        <v>40436</v>
      </c>
      <c r="C121" s="48">
        <v>35979.289999999994</v>
      </c>
      <c r="D121" s="50">
        <f t="shared" si="1"/>
        <v>88.978360866554539</v>
      </c>
    </row>
    <row r="122" spans="1:4" x14ac:dyDescent="0.2">
      <c r="A122" s="49" t="s">
        <v>123</v>
      </c>
      <c r="B122" s="53">
        <v>2623.5300000000016</v>
      </c>
      <c r="C122" s="48">
        <v>4090.5900000000024</v>
      </c>
      <c r="D122" s="50">
        <f t="shared" si="1"/>
        <v>155.91931481629712</v>
      </c>
    </row>
    <row r="123" spans="1:4" x14ac:dyDescent="0.2">
      <c r="A123" s="49" t="s">
        <v>124</v>
      </c>
      <c r="B123" s="53">
        <v>70566.62</v>
      </c>
      <c r="C123" s="48">
        <v>56784.799999999996</v>
      </c>
      <c r="D123" s="50">
        <f t="shared" si="1"/>
        <v>80.469774519454091</v>
      </c>
    </row>
    <row r="124" spans="1:4" x14ac:dyDescent="0.2">
      <c r="A124" s="49" t="s">
        <v>125</v>
      </c>
      <c r="B124" s="53">
        <v>20194.169999999987</v>
      </c>
      <c r="C124" s="48">
        <v>20773.319999999996</v>
      </c>
      <c r="D124" s="50">
        <f t="shared" si="1"/>
        <v>102.86790692561274</v>
      </c>
    </row>
    <row r="125" spans="1:4" x14ac:dyDescent="0.2">
      <c r="A125" s="49" t="s">
        <v>126</v>
      </c>
      <c r="B125" s="53">
        <v>47710.280000000021</v>
      </c>
      <c r="C125" s="48">
        <v>18046.350000000002</v>
      </c>
      <c r="D125" s="50">
        <f t="shared" si="1"/>
        <v>37.824867093632641</v>
      </c>
    </row>
    <row r="126" spans="1:4" x14ac:dyDescent="0.2">
      <c r="A126" s="51" t="s">
        <v>152</v>
      </c>
      <c r="B126" s="54">
        <v>122</v>
      </c>
      <c r="C126" s="48">
        <v>189.5</v>
      </c>
      <c r="D126" s="50">
        <f t="shared" si="1"/>
        <v>155.32786885245901</v>
      </c>
    </row>
    <row r="127" spans="1:4" ht="13.5" thickBot="1" x14ac:dyDescent="0.25">
      <c r="A127" s="51" t="s">
        <v>132</v>
      </c>
      <c r="B127" s="54">
        <v>113864</v>
      </c>
      <c r="C127" s="48">
        <v>118729.90000000004</v>
      </c>
      <c r="D127" s="50">
        <f t="shared" si="1"/>
        <v>104.27343146209516</v>
      </c>
    </row>
    <row r="128" spans="1:4" ht="13.5" thickBot="1" x14ac:dyDescent="0.25">
      <c r="A128" s="45" t="s">
        <v>144</v>
      </c>
      <c r="B128" s="46">
        <f>SUM(B129:B138)</f>
        <v>328039.91000000003</v>
      </c>
      <c r="C128" s="46">
        <f>SUM(C129:C138)</f>
        <v>248899.85000000003</v>
      </c>
      <c r="D128" s="46">
        <f t="shared" si="1"/>
        <v>75.874868396348489</v>
      </c>
    </row>
    <row r="129" spans="1:4" ht="15" x14ac:dyDescent="0.25">
      <c r="A129" s="243" t="s">
        <v>206</v>
      </c>
      <c r="B129" s="90">
        <v>2.9</v>
      </c>
      <c r="C129" s="90">
        <v>22</v>
      </c>
      <c r="D129" s="50">
        <f t="shared" si="1"/>
        <v>758.62068965517244</v>
      </c>
    </row>
    <row r="130" spans="1:4" x14ac:dyDescent="0.2">
      <c r="A130" s="49" t="s">
        <v>207</v>
      </c>
      <c r="B130" s="50">
        <v>13</v>
      </c>
      <c r="C130" s="48"/>
      <c r="D130" s="244"/>
    </row>
    <row r="131" spans="1:4" x14ac:dyDescent="0.2">
      <c r="A131" s="49" t="s">
        <v>93</v>
      </c>
      <c r="B131" s="50">
        <v>285285.89999999997</v>
      </c>
      <c r="C131" s="48">
        <v>204686.40000000002</v>
      </c>
      <c r="D131" s="244">
        <f t="shared" si="1"/>
        <v>71.747815086550034</v>
      </c>
    </row>
    <row r="132" spans="1:4" x14ac:dyDescent="0.2">
      <c r="A132" s="49" t="s">
        <v>94</v>
      </c>
      <c r="B132" s="50">
        <v>24630.799999999999</v>
      </c>
      <c r="C132" s="48">
        <v>30893.5</v>
      </c>
      <c r="D132" s="244">
        <f t="shared" si="1"/>
        <v>125.42629553242281</v>
      </c>
    </row>
    <row r="133" spans="1:4" x14ac:dyDescent="0.2">
      <c r="A133" s="49" t="s">
        <v>95</v>
      </c>
      <c r="B133" s="50">
        <v>843.50000000000023</v>
      </c>
      <c r="C133" s="48">
        <v>565.50000000000023</v>
      </c>
      <c r="D133" s="244">
        <f t="shared" si="1"/>
        <v>67.042086544161236</v>
      </c>
    </row>
    <row r="134" spans="1:4" x14ac:dyDescent="0.2">
      <c r="A134" s="49" t="s">
        <v>96</v>
      </c>
      <c r="B134" s="50">
        <v>483.9499999999997</v>
      </c>
      <c r="C134" s="48">
        <v>427.19999999999777</v>
      </c>
      <c r="D134" s="244">
        <f t="shared" si="1"/>
        <v>88.273581981609254</v>
      </c>
    </row>
    <row r="135" spans="1:4" x14ac:dyDescent="0.2">
      <c r="A135" s="49" t="s">
        <v>97</v>
      </c>
      <c r="B135" s="50">
        <v>13210.389999999992</v>
      </c>
      <c r="C135" s="48">
        <v>10069.050000000016</v>
      </c>
      <c r="D135" s="244">
        <f t="shared" si="1"/>
        <v>76.220686898721539</v>
      </c>
    </row>
    <row r="136" spans="1:4" x14ac:dyDescent="0.2">
      <c r="A136" s="49" t="s">
        <v>98</v>
      </c>
      <c r="B136" s="50">
        <v>0</v>
      </c>
      <c r="C136" s="48">
        <v>93.4</v>
      </c>
      <c r="D136" s="244"/>
    </row>
    <row r="137" spans="1:4" x14ac:dyDescent="0.2">
      <c r="A137" s="49" t="s">
        <v>99</v>
      </c>
      <c r="B137" s="50">
        <v>403.4</v>
      </c>
      <c r="C137" s="48">
        <v>320.09999999999991</v>
      </c>
      <c r="D137" s="244">
        <f t="shared" si="1"/>
        <v>79.350520575111545</v>
      </c>
    </row>
    <row r="138" spans="1:4" ht="13.5" thickBot="1" x14ac:dyDescent="0.25">
      <c r="A138" s="245" t="s">
        <v>100</v>
      </c>
      <c r="B138" s="83">
        <v>3166.0699999999965</v>
      </c>
      <c r="C138" s="246">
        <v>1822.6999999999939</v>
      </c>
      <c r="D138" s="247">
        <f t="shared" si="1"/>
        <v>57.569794729743684</v>
      </c>
    </row>
    <row r="139" spans="1:4" x14ac:dyDescent="0.2">
      <c r="A139" s="61"/>
      <c r="B139" s="62"/>
      <c r="C139" s="62"/>
      <c r="D139" s="63"/>
    </row>
    <row r="140" spans="1:4" x14ac:dyDescent="0.2">
      <c r="A140" s="65"/>
      <c r="B140" s="64"/>
      <c r="C140" s="64"/>
      <c r="D140" s="64"/>
    </row>
    <row r="141" spans="1:4" x14ac:dyDescent="0.2">
      <c r="A141" s="263"/>
      <c r="B141" s="263"/>
      <c r="C141" s="263"/>
      <c r="D141" s="26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0"/>
  <sheetViews>
    <sheetView workbookViewId="0"/>
  </sheetViews>
  <sheetFormatPr defaultRowHeight="12.75" x14ac:dyDescent="0.2"/>
  <cols>
    <col min="1" max="1" width="39.140625" style="7" bestFit="1" customWidth="1"/>
    <col min="2" max="2" width="13.140625" style="5" customWidth="1"/>
    <col min="3" max="3" width="11.28515625" style="5" bestFit="1" customWidth="1"/>
    <col min="4" max="4" width="12.42578125" style="5" customWidth="1"/>
    <col min="5" max="5" width="12.42578125" style="5" bestFit="1" customWidth="1"/>
    <col min="6" max="6" width="11.28515625" style="5" bestFit="1" customWidth="1"/>
    <col min="7" max="7" width="13.28515625" style="208" bestFit="1" customWidth="1"/>
    <col min="8" max="8" width="11.140625" style="208" customWidth="1"/>
    <col min="9" max="16384" width="9.140625" style="7"/>
  </cols>
  <sheetData>
    <row r="1" spans="1:9" ht="18" customHeight="1" x14ac:dyDescent="0.25">
      <c r="A1" s="272" t="s">
        <v>9</v>
      </c>
      <c r="B1" s="41"/>
      <c r="C1" s="41"/>
      <c r="D1" s="41"/>
      <c r="E1" s="40"/>
      <c r="F1" s="40"/>
      <c r="G1" s="206"/>
      <c r="H1" s="206"/>
    </row>
    <row r="2" spans="1:9" ht="15" x14ac:dyDescent="0.25">
      <c r="A2" s="272" t="s">
        <v>10</v>
      </c>
      <c r="B2" s="41"/>
      <c r="C2" s="41"/>
      <c r="D2" s="41"/>
      <c r="E2" s="40"/>
      <c r="F2" s="40"/>
      <c r="G2" s="206"/>
      <c r="H2" s="206"/>
    </row>
    <row r="3" spans="1:9" ht="15" x14ac:dyDescent="0.25">
      <c r="A3" s="42"/>
      <c r="B3" s="41"/>
      <c r="C3" s="43"/>
      <c r="D3" s="44"/>
      <c r="E3" s="40"/>
      <c r="F3" s="40"/>
      <c r="G3" s="206"/>
      <c r="H3" s="206"/>
    </row>
    <row r="4" spans="1:9" ht="15" x14ac:dyDescent="0.25">
      <c r="A4" s="43" t="s">
        <v>173</v>
      </c>
      <c r="B4" s="10" t="s">
        <v>201</v>
      </c>
      <c r="C4" s="43"/>
      <c r="D4" s="44"/>
      <c r="E4" s="40"/>
      <c r="F4" s="40"/>
      <c r="G4" s="206"/>
      <c r="H4" s="206"/>
    </row>
    <row r="5" spans="1:9" ht="15" x14ac:dyDescent="0.25">
      <c r="A5" s="43" t="s">
        <v>174</v>
      </c>
      <c r="B5" s="10" t="s">
        <v>198</v>
      </c>
      <c r="C5" s="43"/>
      <c r="D5" s="44"/>
      <c r="E5" s="40"/>
      <c r="F5" s="40"/>
      <c r="G5" s="206"/>
      <c r="H5" s="206"/>
    </row>
    <row r="6" spans="1:9" ht="13.5" customHeight="1" x14ac:dyDescent="0.25">
      <c r="A6" s="42"/>
      <c r="B6" s="40"/>
      <c r="C6" s="40"/>
      <c r="D6" s="40"/>
      <c r="E6" s="40"/>
      <c r="F6" s="40"/>
      <c r="G6" s="206"/>
      <c r="H6" s="206"/>
    </row>
    <row r="7" spans="1:9" ht="15" x14ac:dyDescent="0.25">
      <c r="A7" s="96" t="s">
        <v>147</v>
      </c>
      <c r="B7" s="40"/>
      <c r="C7" s="40"/>
      <c r="D7" s="40"/>
      <c r="E7" s="40"/>
      <c r="F7" s="40"/>
      <c r="G7" s="206"/>
      <c r="H7" s="206"/>
    </row>
    <row r="8" spans="1:9" ht="15.75" thickBot="1" x14ac:dyDescent="0.3">
      <c r="A8" s="40"/>
      <c r="B8" s="40"/>
      <c r="C8" s="40"/>
      <c r="D8" s="40"/>
      <c r="E8" s="40"/>
      <c r="F8" s="40"/>
      <c r="G8" s="206"/>
      <c r="H8" s="206"/>
    </row>
    <row r="9" spans="1:9" ht="13.5" thickBot="1" x14ac:dyDescent="0.25">
      <c r="A9" s="67"/>
      <c r="B9" s="314" t="s">
        <v>7</v>
      </c>
      <c r="C9" s="315"/>
      <c r="D9" s="316"/>
      <c r="E9" s="314" t="s">
        <v>199</v>
      </c>
      <c r="F9" s="315"/>
      <c r="G9" s="316"/>
      <c r="H9" s="317" t="s">
        <v>200</v>
      </c>
      <c r="I9" s="8"/>
    </row>
    <row r="10" spans="1:9" ht="39" thickBot="1" x14ac:dyDescent="0.25">
      <c r="A10" s="85" t="s">
        <v>11</v>
      </c>
      <c r="B10" s="86" t="s">
        <v>183</v>
      </c>
      <c r="C10" s="59" t="s">
        <v>184</v>
      </c>
      <c r="D10" s="60" t="s">
        <v>149</v>
      </c>
      <c r="E10" s="86" t="s">
        <v>183</v>
      </c>
      <c r="F10" s="59" t="s">
        <v>184</v>
      </c>
      <c r="G10" s="207" t="s">
        <v>149</v>
      </c>
      <c r="H10" s="318"/>
      <c r="I10" s="237"/>
    </row>
    <row r="11" spans="1:9" ht="13.5" thickBot="1" x14ac:dyDescent="0.25">
      <c r="A11" s="98" t="s">
        <v>134</v>
      </c>
      <c r="B11" s="99">
        <f>B12+B70+B80+B88+B97+B108+B119+B129</f>
        <v>53252677.20000001</v>
      </c>
      <c r="C11" s="99">
        <f>C12+C70+C80+C88+C97+C108+C119+C129</f>
        <v>59722782.360000096</v>
      </c>
      <c r="D11" s="235">
        <f t="shared" ref="D11:D12" si="0">C11/B11</f>
        <v>1.1214982138024807</v>
      </c>
      <c r="E11" s="99">
        <f>E12+E70+E80+E88+E97+E108+E119+E129</f>
        <v>40093305.659999989</v>
      </c>
      <c r="F11" s="216">
        <f>F12+F70+F80+F88+F97+F108+F119+F129</f>
        <v>53289204.689999998</v>
      </c>
      <c r="G11" s="238">
        <f t="shared" ref="G11:G12" si="1">F11/E11</f>
        <v>1.3291297340734167</v>
      </c>
      <c r="H11" s="239">
        <f t="shared" ref="H11:H12" si="2">(G11/D11)*100</f>
        <v>118.51376290354969</v>
      </c>
    </row>
    <row r="12" spans="1:9" ht="13.5" thickBot="1" x14ac:dyDescent="0.25">
      <c r="A12" s="68" t="s">
        <v>12</v>
      </c>
      <c r="B12" s="69">
        <f>SUM(B13:B69)</f>
        <v>2671774.5799999987</v>
      </c>
      <c r="C12" s="69">
        <f>SUM(C13:C69)</f>
        <v>12908424.210000029</v>
      </c>
      <c r="D12" s="236">
        <f t="shared" si="0"/>
        <v>4.8314046801059227</v>
      </c>
      <c r="E12" s="69">
        <f>SUM(E13:E69)</f>
        <v>2344087.379999999</v>
      </c>
      <c r="F12" s="217">
        <f>SUM(F13:F69)</f>
        <v>13278750.990000015</v>
      </c>
      <c r="G12" s="233">
        <f t="shared" si="1"/>
        <v>5.6647849833993904</v>
      </c>
      <c r="H12" s="221">
        <f t="shared" si="2"/>
        <v>117.24923409386598</v>
      </c>
    </row>
    <row r="13" spans="1:9" x14ac:dyDescent="0.2">
      <c r="A13" s="70" t="s">
        <v>13</v>
      </c>
      <c r="B13" s="71">
        <v>42995.039999999964</v>
      </c>
      <c r="C13" s="48">
        <v>126992.54999999989</v>
      </c>
      <c r="D13" s="72">
        <f>C13/B13</f>
        <v>2.953655817043082</v>
      </c>
      <c r="E13" s="71">
        <v>44058.48999999994</v>
      </c>
      <c r="F13" s="209">
        <v>141339.61999999968</v>
      </c>
      <c r="G13" s="218">
        <f>F13/E13</f>
        <v>3.2079996386621481</v>
      </c>
      <c r="H13" s="222">
        <f>(G13/D13)*100</f>
        <v>108.61115300406567</v>
      </c>
    </row>
    <row r="14" spans="1:9" x14ac:dyDescent="0.2">
      <c r="A14" s="73" t="s">
        <v>14</v>
      </c>
      <c r="B14" s="74">
        <v>520.2399999999999</v>
      </c>
      <c r="C14" s="50">
        <v>1357.5</v>
      </c>
      <c r="D14" s="75">
        <f t="shared" ref="D14:D68" si="3">C14/B14</f>
        <v>2.6093725972628024</v>
      </c>
      <c r="E14" s="71">
        <v>418.41000000000008</v>
      </c>
      <c r="F14" s="209">
        <v>1030.1600000000001</v>
      </c>
      <c r="G14" s="214">
        <f t="shared" ref="G14:G78" si="4">F14/E14</f>
        <v>2.4620826462082643</v>
      </c>
      <c r="H14" s="222">
        <f t="shared" ref="H14:H78" si="5">(G14/D14)*100</f>
        <v>94.355349971520226</v>
      </c>
    </row>
    <row r="15" spans="1:9" x14ac:dyDescent="0.2">
      <c r="A15" s="73" t="s">
        <v>15</v>
      </c>
      <c r="B15" s="74">
        <v>2742.1200000000022</v>
      </c>
      <c r="C15" s="50">
        <v>13207.889999999967</v>
      </c>
      <c r="D15" s="75">
        <f t="shared" si="3"/>
        <v>4.8166710428427484</v>
      </c>
      <c r="E15" s="71">
        <v>3267.920000000001</v>
      </c>
      <c r="F15" s="209">
        <v>14992.279999999966</v>
      </c>
      <c r="G15" s="214">
        <f t="shared" si="4"/>
        <v>4.5877132855149334</v>
      </c>
      <c r="H15" s="222">
        <f t="shared" si="5"/>
        <v>95.246556069714771</v>
      </c>
    </row>
    <row r="16" spans="1:9" x14ac:dyDescent="0.2">
      <c r="A16" s="73" t="s">
        <v>16</v>
      </c>
      <c r="B16" s="74">
        <v>54559.840000000004</v>
      </c>
      <c r="C16" s="50">
        <v>51316.829999999958</v>
      </c>
      <c r="D16" s="75">
        <f t="shared" si="3"/>
        <v>0.94056049284601928</v>
      </c>
      <c r="E16" s="71">
        <v>55688.409999999996</v>
      </c>
      <c r="F16" s="209">
        <v>39498.270000000033</v>
      </c>
      <c r="G16" s="214">
        <f t="shared" si="4"/>
        <v>0.70927271940427161</v>
      </c>
      <c r="H16" s="222">
        <f t="shared" si="5"/>
        <v>75.409580223606937</v>
      </c>
    </row>
    <row r="17" spans="1:8" x14ac:dyDescent="0.2">
      <c r="A17" s="73" t="s">
        <v>17</v>
      </c>
      <c r="B17" s="74">
        <v>54797.42</v>
      </c>
      <c r="C17" s="50">
        <v>112569.78</v>
      </c>
      <c r="D17" s="75">
        <f t="shared" si="3"/>
        <v>2.0542897822561721</v>
      </c>
      <c r="E17" s="71">
        <v>46428.250000000058</v>
      </c>
      <c r="F17" s="209">
        <v>108510.82999999999</v>
      </c>
      <c r="G17" s="214">
        <f t="shared" si="4"/>
        <v>2.3371725188866659</v>
      </c>
      <c r="H17" s="222">
        <f t="shared" si="5"/>
        <v>113.77034238664281</v>
      </c>
    </row>
    <row r="18" spans="1:8" x14ac:dyDescent="0.2">
      <c r="A18" s="73" t="s">
        <v>18</v>
      </c>
      <c r="B18" s="74">
        <v>9048.1800000000094</v>
      </c>
      <c r="C18" s="50">
        <v>74967.470000000059</v>
      </c>
      <c r="D18" s="75">
        <f t="shared" si="3"/>
        <v>8.2853645705545187</v>
      </c>
      <c r="E18" s="71">
        <v>7318.7700000000013</v>
      </c>
      <c r="F18" s="209">
        <v>65372.340000000018</v>
      </c>
      <c r="G18" s="214">
        <f t="shared" si="4"/>
        <v>8.9321484347779752</v>
      </c>
      <c r="H18" s="222">
        <f t="shared" si="5"/>
        <v>107.80634163669842</v>
      </c>
    </row>
    <row r="19" spans="1:8" x14ac:dyDescent="0.2">
      <c r="A19" s="73" t="s">
        <v>19</v>
      </c>
      <c r="B19" s="74">
        <v>1971.05</v>
      </c>
      <c r="C19" s="50">
        <v>8445.5</v>
      </c>
      <c r="D19" s="75">
        <f t="shared" si="3"/>
        <v>4.2847720757971643</v>
      </c>
      <c r="E19" s="71">
        <v>675</v>
      </c>
      <c r="F19" s="209">
        <v>5453.2199999999993</v>
      </c>
      <c r="G19" s="214">
        <f t="shared" si="4"/>
        <v>8.0788444444444441</v>
      </c>
      <c r="H19" s="222">
        <f t="shared" si="5"/>
        <v>188.54782241693471</v>
      </c>
    </row>
    <row r="20" spans="1:8" x14ac:dyDescent="0.2">
      <c r="A20" s="73" t="s">
        <v>20</v>
      </c>
      <c r="B20" s="74">
        <v>1675</v>
      </c>
      <c r="C20" s="50">
        <v>9764.7000000000007</v>
      </c>
      <c r="D20" s="75">
        <f t="shared" si="3"/>
        <v>5.8296716417910455</v>
      </c>
      <c r="E20" s="71">
        <v>654</v>
      </c>
      <c r="F20" s="209">
        <v>4987.76</v>
      </c>
      <c r="G20" s="214">
        <f t="shared" si="4"/>
        <v>7.6265443425076453</v>
      </c>
      <c r="H20" s="222">
        <f t="shared" si="5"/>
        <v>130.82288010589477</v>
      </c>
    </row>
    <row r="21" spans="1:8" x14ac:dyDescent="0.2">
      <c r="A21" s="73" t="s">
        <v>130</v>
      </c>
      <c r="B21" s="74">
        <v>37771.189999999995</v>
      </c>
      <c r="C21" s="50">
        <v>90726.709999999934</v>
      </c>
      <c r="D21" s="75">
        <f t="shared" si="3"/>
        <v>2.4020082502033944</v>
      </c>
      <c r="E21" s="71">
        <v>3705.57</v>
      </c>
      <c r="F21" s="209">
        <v>14675.539999999999</v>
      </c>
      <c r="G21" s="214">
        <f t="shared" si="4"/>
        <v>3.9604001543622163</v>
      </c>
      <c r="H21" s="222">
        <f t="shared" si="5"/>
        <v>164.87870739107004</v>
      </c>
    </row>
    <row r="22" spans="1:8" x14ac:dyDescent="0.2">
      <c r="A22" s="73" t="s">
        <v>21</v>
      </c>
      <c r="B22" s="74">
        <v>1265.68</v>
      </c>
      <c r="C22" s="50">
        <v>2934.58</v>
      </c>
      <c r="D22" s="75">
        <f t="shared" si="3"/>
        <v>2.3185797357941973</v>
      </c>
      <c r="E22" s="71">
        <v>327.5</v>
      </c>
      <c r="F22" s="209">
        <v>970.36999999999989</v>
      </c>
      <c r="G22" s="214">
        <f t="shared" si="4"/>
        <v>2.9629618320610684</v>
      </c>
      <c r="H22" s="222">
        <f t="shared" si="5"/>
        <v>127.79210420581664</v>
      </c>
    </row>
    <row r="23" spans="1:8" x14ac:dyDescent="0.2">
      <c r="A23" s="73" t="s">
        <v>22</v>
      </c>
      <c r="B23" s="74">
        <v>84227.549999999988</v>
      </c>
      <c r="C23" s="50">
        <v>682928.27999999782</v>
      </c>
      <c r="D23" s="75">
        <f t="shared" si="3"/>
        <v>8.1081342149925764</v>
      </c>
      <c r="E23" s="71">
        <v>88181.110000000117</v>
      </c>
      <c r="F23" s="209">
        <v>762108.15999999875</v>
      </c>
      <c r="G23" s="214">
        <f t="shared" si="4"/>
        <v>8.6425330776625255</v>
      </c>
      <c r="H23" s="222">
        <f t="shared" si="5"/>
        <v>106.59089808456554</v>
      </c>
    </row>
    <row r="24" spans="1:8" x14ac:dyDescent="0.2">
      <c r="A24" s="73" t="s">
        <v>23</v>
      </c>
      <c r="B24" s="74">
        <v>14</v>
      </c>
      <c r="C24" s="50">
        <v>108.93</v>
      </c>
      <c r="D24" s="75">
        <f t="shared" si="3"/>
        <v>7.7807142857142866</v>
      </c>
      <c r="E24" s="71">
        <v>12.5</v>
      </c>
      <c r="F24" s="209">
        <v>75.069999999999993</v>
      </c>
      <c r="G24" s="214">
        <f t="shared" si="4"/>
        <v>6.0055999999999994</v>
      </c>
      <c r="H24" s="222">
        <f t="shared" si="5"/>
        <v>77.185715597172475</v>
      </c>
    </row>
    <row r="25" spans="1:8" x14ac:dyDescent="0.2">
      <c r="A25" s="73" t="s">
        <v>24</v>
      </c>
      <c r="B25" s="74">
        <v>3207.219999999998</v>
      </c>
      <c r="C25" s="50">
        <v>33140.600000000013</v>
      </c>
      <c r="D25" s="75">
        <f t="shared" si="3"/>
        <v>10.333123390350533</v>
      </c>
      <c r="E25" s="71">
        <v>2260.1799999999998</v>
      </c>
      <c r="F25" s="209">
        <v>25137.250000000004</v>
      </c>
      <c r="G25" s="214">
        <f t="shared" si="4"/>
        <v>11.121791184772897</v>
      </c>
      <c r="H25" s="222">
        <f t="shared" si="5"/>
        <v>107.63242404672002</v>
      </c>
    </row>
    <row r="26" spans="1:8" x14ac:dyDescent="0.2">
      <c r="A26" s="73" t="s">
        <v>25</v>
      </c>
      <c r="B26" s="74">
        <v>162</v>
      </c>
      <c r="C26" s="50">
        <v>5670</v>
      </c>
      <c r="D26" s="75">
        <f t="shared" si="3"/>
        <v>35</v>
      </c>
      <c r="E26" s="71">
        <v>152</v>
      </c>
      <c r="F26" s="209">
        <v>5162.9400000000005</v>
      </c>
      <c r="G26" s="214">
        <f t="shared" si="4"/>
        <v>33.966710526315794</v>
      </c>
      <c r="H26" s="222">
        <f t="shared" si="5"/>
        <v>97.047744360902271</v>
      </c>
    </row>
    <row r="27" spans="1:8" x14ac:dyDescent="0.2">
      <c r="A27" s="73" t="s">
        <v>196</v>
      </c>
      <c r="B27" s="74"/>
      <c r="C27" s="50"/>
      <c r="D27" s="75"/>
      <c r="E27" s="71">
        <v>13.6</v>
      </c>
      <c r="F27" s="71">
        <v>157.19999999999999</v>
      </c>
      <c r="G27" s="214">
        <f t="shared" si="4"/>
        <v>11.558823529411764</v>
      </c>
      <c r="H27" s="222"/>
    </row>
    <row r="28" spans="1:8" x14ac:dyDescent="0.2">
      <c r="A28" s="73" t="s">
        <v>26</v>
      </c>
      <c r="B28" s="74">
        <v>2287.119999999994</v>
      </c>
      <c r="C28" s="50">
        <v>19854.390000000021</v>
      </c>
      <c r="D28" s="75">
        <f t="shared" si="3"/>
        <v>8.6809568365455565</v>
      </c>
      <c r="E28" s="71">
        <v>2403.3599999999983</v>
      </c>
      <c r="F28" s="209">
        <v>23484.770000000008</v>
      </c>
      <c r="G28" s="214">
        <f t="shared" si="4"/>
        <v>9.7716405365821277</v>
      </c>
      <c r="H28" s="222">
        <f t="shared" si="5"/>
        <v>112.56409541682034</v>
      </c>
    </row>
    <row r="29" spans="1:8" x14ac:dyDescent="0.2">
      <c r="A29" s="73" t="s">
        <v>27</v>
      </c>
      <c r="B29" s="74">
        <v>107.25</v>
      </c>
      <c r="C29" s="50">
        <v>388.53999999999996</v>
      </c>
      <c r="D29" s="75">
        <f t="shared" si="3"/>
        <v>3.6227505827505824</v>
      </c>
      <c r="E29" s="71">
        <v>186.96999999999997</v>
      </c>
      <c r="F29" s="209">
        <v>608.46000000000026</v>
      </c>
      <c r="G29" s="214">
        <f t="shared" si="4"/>
        <v>3.2543188746857803</v>
      </c>
      <c r="H29" s="222">
        <f t="shared" si="5"/>
        <v>89.830055929904248</v>
      </c>
    </row>
    <row r="30" spans="1:8" x14ac:dyDescent="0.2">
      <c r="A30" s="73" t="s">
        <v>28</v>
      </c>
      <c r="B30" s="74">
        <v>448.25999999999982</v>
      </c>
      <c r="C30" s="50">
        <v>7061.3100000000013</v>
      </c>
      <c r="D30" s="75">
        <f t="shared" si="3"/>
        <v>15.752710480524705</v>
      </c>
      <c r="E30" s="71">
        <v>792.11999999999978</v>
      </c>
      <c r="F30" s="209">
        <v>14266.840000000002</v>
      </c>
      <c r="G30" s="214">
        <f t="shared" si="4"/>
        <v>18.010957935666319</v>
      </c>
      <c r="H30" s="222">
        <f t="shared" si="5"/>
        <v>114.33561200742892</v>
      </c>
    </row>
    <row r="31" spans="1:8" x14ac:dyDescent="0.2">
      <c r="A31" s="73" t="s">
        <v>29</v>
      </c>
      <c r="B31" s="74">
        <v>590.07000000000005</v>
      </c>
      <c r="C31" s="66">
        <v>13844.81</v>
      </c>
      <c r="D31" s="75">
        <f t="shared" si="3"/>
        <v>23.462995915738809</v>
      </c>
      <c r="E31" s="71">
        <v>391.79999999999995</v>
      </c>
      <c r="F31" s="209">
        <v>9763</v>
      </c>
      <c r="G31" s="214">
        <f t="shared" si="4"/>
        <v>24.918325676365495</v>
      </c>
      <c r="H31" s="222">
        <f t="shared" si="5"/>
        <v>106.20265956595279</v>
      </c>
    </row>
    <row r="32" spans="1:8" x14ac:dyDescent="0.2">
      <c r="A32" s="73" t="s">
        <v>30</v>
      </c>
      <c r="B32" s="74">
        <v>59924.289999999892</v>
      </c>
      <c r="C32" s="50">
        <v>479240.10000000009</v>
      </c>
      <c r="D32" s="75">
        <f t="shared" si="3"/>
        <v>7.9974264192366897</v>
      </c>
      <c r="E32" s="71">
        <v>65600.250000000073</v>
      </c>
      <c r="F32" s="209">
        <v>517180.35999999975</v>
      </c>
      <c r="G32" s="214">
        <f t="shared" si="4"/>
        <v>7.8838169061855581</v>
      </c>
      <c r="H32" s="222">
        <f t="shared" si="5"/>
        <v>98.579424091006828</v>
      </c>
    </row>
    <row r="33" spans="1:8" x14ac:dyDescent="0.2">
      <c r="A33" s="73" t="s">
        <v>31</v>
      </c>
      <c r="B33" s="74">
        <v>131578.01999999984</v>
      </c>
      <c r="C33" s="50">
        <v>1122844.0499999998</v>
      </c>
      <c r="D33" s="75">
        <f t="shared" si="3"/>
        <v>8.5336749253408826</v>
      </c>
      <c r="E33" s="71">
        <v>186716.58000000034</v>
      </c>
      <c r="F33" s="209">
        <v>1561862.58</v>
      </c>
      <c r="G33" s="214">
        <f t="shared" si="4"/>
        <v>8.3648842539853572</v>
      </c>
      <c r="H33" s="222">
        <f t="shared" si="5"/>
        <v>98.022063497470498</v>
      </c>
    </row>
    <row r="34" spans="1:8" x14ac:dyDescent="0.2">
      <c r="A34" s="73" t="s">
        <v>32</v>
      </c>
      <c r="B34" s="74">
        <v>106.85999999999999</v>
      </c>
      <c r="C34" s="50">
        <v>1386.02</v>
      </c>
      <c r="D34" s="75">
        <f t="shared" si="3"/>
        <v>12.970428598165826</v>
      </c>
      <c r="E34" s="71">
        <v>181.12999999999997</v>
      </c>
      <c r="F34" s="209">
        <v>2344.94</v>
      </c>
      <c r="G34" s="214">
        <f t="shared" si="4"/>
        <v>12.946171258212336</v>
      </c>
      <c r="H34" s="222">
        <f t="shared" si="5"/>
        <v>99.812979657766135</v>
      </c>
    </row>
    <row r="35" spans="1:8" x14ac:dyDescent="0.2">
      <c r="A35" s="73" t="s">
        <v>33</v>
      </c>
      <c r="B35" s="74">
        <v>45021.379999999961</v>
      </c>
      <c r="C35" s="50">
        <v>1137776.3200000017</v>
      </c>
      <c r="D35" s="75">
        <f t="shared" si="3"/>
        <v>25.271911256385359</v>
      </c>
      <c r="E35" s="71">
        <v>55603.020000000026</v>
      </c>
      <c r="F35" s="209">
        <v>1515984.0600000024</v>
      </c>
      <c r="G35" s="214">
        <f t="shared" si="4"/>
        <v>27.264419450598218</v>
      </c>
      <c r="H35" s="222">
        <f t="shared" si="5"/>
        <v>107.88427979980906</v>
      </c>
    </row>
    <row r="36" spans="1:8" x14ac:dyDescent="0.2">
      <c r="A36" s="73" t="s">
        <v>34</v>
      </c>
      <c r="B36" s="74">
        <v>1579.4600000000005</v>
      </c>
      <c r="C36" s="50">
        <v>6592.4799999999987</v>
      </c>
      <c r="D36" s="75">
        <f t="shared" si="3"/>
        <v>4.1738822129082074</v>
      </c>
      <c r="E36" s="71">
        <v>1081.3399999999995</v>
      </c>
      <c r="F36" s="209">
        <v>4494.4500000000007</v>
      </c>
      <c r="G36" s="214">
        <f t="shared" si="4"/>
        <v>4.1563707991935956</v>
      </c>
      <c r="H36" s="222">
        <f t="shared" si="5"/>
        <v>99.580452614104544</v>
      </c>
    </row>
    <row r="37" spans="1:8" x14ac:dyDescent="0.2">
      <c r="A37" s="73" t="s">
        <v>131</v>
      </c>
      <c r="B37" s="74">
        <v>78965.989999999976</v>
      </c>
      <c r="C37" s="50">
        <v>700608.4299999997</v>
      </c>
      <c r="D37" s="75">
        <f t="shared" si="3"/>
        <v>8.8722807122407996</v>
      </c>
      <c r="E37" s="71">
        <v>85984.480000000112</v>
      </c>
      <c r="F37" s="209">
        <v>786667.85999999894</v>
      </c>
      <c r="G37" s="214">
        <f t="shared" si="4"/>
        <v>9.1489517643183742</v>
      </c>
      <c r="H37" s="222">
        <f t="shared" si="5"/>
        <v>103.11837577113469</v>
      </c>
    </row>
    <row r="38" spans="1:8" x14ac:dyDescent="0.2">
      <c r="A38" s="73" t="s">
        <v>35</v>
      </c>
      <c r="B38" s="74">
        <v>7143.59</v>
      </c>
      <c r="C38" s="50">
        <v>94738.49999999984</v>
      </c>
      <c r="D38" s="75">
        <f t="shared" si="3"/>
        <v>13.262029315792176</v>
      </c>
      <c r="E38" s="71">
        <v>6949.2400000000034</v>
      </c>
      <c r="F38" s="209">
        <v>96022.139999999985</v>
      </c>
      <c r="G38" s="214">
        <f t="shared" si="4"/>
        <v>13.817646246208209</v>
      </c>
      <c r="H38" s="222">
        <f t="shared" si="5"/>
        <v>104.18953176158654</v>
      </c>
    </row>
    <row r="39" spans="1:8" x14ac:dyDescent="0.2">
      <c r="A39" s="73" t="s">
        <v>36</v>
      </c>
      <c r="B39" s="74">
        <v>113.58999999999999</v>
      </c>
      <c r="C39" s="50">
        <v>571.55999999999983</v>
      </c>
      <c r="D39" s="75">
        <f t="shared" si="3"/>
        <v>5.0317809666343862</v>
      </c>
      <c r="E39" s="71">
        <v>168.86999999999998</v>
      </c>
      <c r="F39" s="209">
        <v>1069.8900000000001</v>
      </c>
      <c r="G39" s="214">
        <f t="shared" si="4"/>
        <v>6.3355835850062192</v>
      </c>
      <c r="H39" s="222">
        <f t="shared" si="5"/>
        <v>125.91135478704886</v>
      </c>
    </row>
    <row r="40" spans="1:8" x14ac:dyDescent="0.2">
      <c r="A40" s="73" t="s">
        <v>37</v>
      </c>
      <c r="B40" s="74">
        <v>1487.8399999999997</v>
      </c>
      <c r="C40" s="50">
        <v>5537.85</v>
      </c>
      <c r="D40" s="75">
        <f t="shared" si="3"/>
        <v>3.7220736100655993</v>
      </c>
      <c r="E40" s="71">
        <v>1265.2400000000007</v>
      </c>
      <c r="F40" s="209">
        <v>5966.2599999999966</v>
      </c>
      <c r="G40" s="214">
        <f t="shared" si="4"/>
        <v>4.7155164237614944</v>
      </c>
      <c r="H40" s="222">
        <f t="shared" si="5"/>
        <v>126.69057406627661</v>
      </c>
    </row>
    <row r="41" spans="1:8" x14ac:dyDescent="0.2">
      <c r="A41" s="73" t="s">
        <v>38</v>
      </c>
      <c r="B41" s="74">
        <v>236.45000000000002</v>
      </c>
      <c r="C41" s="50">
        <v>504.57000000000005</v>
      </c>
      <c r="D41" s="75">
        <f t="shared" si="3"/>
        <v>2.1339395220976951</v>
      </c>
      <c r="E41" s="71">
        <v>251.08</v>
      </c>
      <c r="F41" s="209">
        <v>790.62999999999988</v>
      </c>
      <c r="G41" s="214">
        <f t="shared" si="4"/>
        <v>3.1489166799426473</v>
      </c>
      <c r="H41" s="222">
        <f t="shared" si="5"/>
        <v>147.5635390475928</v>
      </c>
    </row>
    <row r="42" spans="1:8" x14ac:dyDescent="0.2">
      <c r="A42" s="73" t="s">
        <v>39</v>
      </c>
      <c r="B42" s="74">
        <v>290.2</v>
      </c>
      <c r="C42" s="50">
        <v>1462.9800000000002</v>
      </c>
      <c r="D42" s="75">
        <f t="shared" si="3"/>
        <v>5.0412818745692638</v>
      </c>
      <c r="E42" s="71">
        <v>437.25</v>
      </c>
      <c r="F42" s="209">
        <v>3094.3899999999994</v>
      </c>
      <c r="G42" s="214">
        <f t="shared" si="4"/>
        <v>7.0769353916523716</v>
      </c>
      <c r="H42" s="222">
        <f t="shared" si="5"/>
        <v>140.37968056005673</v>
      </c>
    </row>
    <row r="43" spans="1:8" x14ac:dyDescent="0.2">
      <c r="A43" s="73" t="s">
        <v>40</v>
      </c>
      <c r="B43" s="74">
        <v>1145657.7699999982</v>
      </c>
      <c r="C43" s="50">
        <v>4793061.2000000197</v>
      </c>
      <c r="D43" s="75">
        <f t="shared" si="3"/>
        <v>4.1836762474015492</v>
      </c>
      <c r="E43" s="71">
        <v>834263.85999999905</v>
      </c>
      <c r="F43" s="209">
        <v>3792494.4800000116</v>
      </c>
      <c r="G43" s="214">
        <f t="shared" si="4"/>
        <v>4.5459172593189114</v>
      </c>
      <c r="H43" s="222">
        <f t="shared" si="5"/>
        <v>108.65843795017236</v>
      </c>
    </row>
    <row r="44" spans="1:8" x14ac:dyDescent="0.2">
      <c r="A44" s="73" t="s">
        <v>41</v>
      </c>
      <c r="B44" s="74">
        <v>6107.5000000000018</v>
      </c>
      <c r="C44" s="50">
        <v>25172.740000000056</v>
      </c>
      <c r="D44" s="75">
        <f t="shared" si="3"/>
        <v>4.1216111338518298</v>
      </c>
      <c r="E44" s="71">
        <v>2202.69</v>
      </c>
      <c r="F44" s="209">
        <v>10269.689999999995</v>
      </c>
      <c r="G44" s="214">
        <f t="shared" si="4"/>
        <v>4.6623401386486503</v>
      </c>
      <c r="H44" s="222">
        <f t="shared" si="5"/>
        <v>113.11936005693688</v>
      </c>
    </row>
    <row r="45" spans="1:8" x14ac:dyDescent="0.2">
      <c r="A45" s="73" t="s">
        <v>42</v>
      </c>
      <c r="B45" s="74">
        <v>1374.23</v>
      </c>
      <c r="C45" s="50">
        <v>12149.79</v>
      </c>
      <c r="D45" s="75">
        <f t="shared" si="3"/>
        <v>8.8411619597883906</v>
      </c>
      <c r="E45" s="71">
        <v>1025.2300000000002</v>
      </c>
      <c r="F45" s="209">
        <v>10199.629999999997</v>
      </c>
      <c r="G45" s="214">
        <f t="shared" si="4"/>
        <v>9.9486261619343903</v>
      </c>
      <c r="H45" s="222">
        <f t="shared" si="5"/>
        <v>112.52622909955726</v>
      </c>
    </row>
    <row r="46" spans="1:8" x14ac:dyDescent="0.2">
      <c r="A46" s="73" t="s">
        <v>43</v>
      </c>
      <c r="B46" s="74">
        <v>5343.5999999999985</v>
      </c>
      <c r="C46" s="50">
        <v>134453.95000000007</v>
      </c>
      <c r="D46" s="75">
        <f t="shared" si="3"/>
        <v>25.161679392170093</v>
      </c>
      <c r="E46" s="71">
        <v>7798.1799999999985</v>
      </c>
      <c r="F46" s="209">
        <v>201322.22000000018</v>
      </c>
      <c r="G46" s="214">
        <f t="shared" si="4"/>
        <v>25.816564890782235</v>
      </c>
      <c r="H46" s="222">
        <f t="shared" si="5"/>
        <v>102.60270981282724</v>
      </c>
    </row>
    <row r="47" spans="1:8" x14ac:dyDescent="0.2">
      <c r="A47" s="73" t="s">
        <v>44</v>
      </c>
      <c r="B47" s="74">
        <v>47961.029999999992</v>
      </c>
      <c r="C47" s="50">
        <v>160772.18000000011</v>
      </c>
      <c r="D47" s="75">
        <f t="shared" si="3"/>
        <v>3.3521419369016914</v>
      </c>
      <c r="E47" s="71">
        <v>53670.070000000043</v>
      </c>
      <c r="F47" s="209">
        <v>198385.65000000011</v>
      </c>
      <c r="G47" s="214">
        <f t="shared" si="4"/>
        <v>3.6963926076489177</v>
      </c>
      <c r="H47" s="222">
        <f t="shared" si="5"/>
        <v>110.26957322294679</v>
      </c>
    </row>
    <row r="48" spans="1:8" x14ac:dyDescent="0.2">
      <c r="A48" s="73" t="s">
        <v>45</v>
      </c>
      <c r="B48" s="74">
        <v>22764.189999999933</v>
      </c>
      <c r="C48" s="50">
        <v>57323.09000000012</v>
      </c>
      <c r="D48" s="75">
        <f t="shared" si="3"/>
        <v>2.5181256174720157</v>
      </c>
      <c r="E48" s="71">
        <v>22349.139999999956</v>
      </c>
      <c r="F48" s="209">
        <v>54216.829999999936</v>
      </c>
      <c r="G48" s="214">
        <f t="shared" si="4"/>
        <v>2.4259022942269834</v>
      </c>
      <c r="H48" s="222">
        <f t="shared" si="5"/>
        <v>96.337620228111703</v>
      </c>
    </row>
    <row r="49" spans="1:8" x14ac:dyDescent="0.2">
      <c r="A49" s="73" t="s">
        <v>46</v>
      </c>
      <c r="B49" s="74">
        <v>4072.3800000000028</v>
      </c>
      <c r="C49" s="50">
        <v>36138.210000000057</v>
      </c>
      <c r="D49" s="75">
        <f t="shared" si="3"/>
        <v>8.873977870434496</v>
      </c>
      <c r="E49" s="71">
        <v>5274.1300000000065</v>
      </c>
      <c r="F49" s="209">
        <v>46181.400000000089</v>
      </c>
      <c r="G49" s="214">
        <f t="shared" si="4"/>
        <v>8.7562119249999579</v>
      </c>
      <c r="H49" s="222">
        <f t="shared" si="5"/>
        <v>98.672906929068418</v>
      </c>
    </row>
    <row r="50" spans="1:8" x14ac:dyDescent="0.2">
      <c r="A50" s="73" t="s">
        <v>47</v>
      </c>
      <c r="B50" s="74">
        <v>97.67</v>
      </c>
      <c r="C50" s="50">
        <v>482.96000000000004</v>
      </c>
      <c r="D50" s="75">
        <f t="shared" si="3"/>
        <v>4.9448141701648414</v>
      </c>
      <c r="E50" s="71">
        <v>54.5</v>
      </c>
      <c r="F50" s="209">
        <v>341.64000000000021</v>
      </c>
      <c r="G50" s="214">
        <f t="shared" si="4"/>
        <v>6.2686238532110128</v>
      </c>
      <c r="H50" s="222">
        <f t="shared" si="5"/>
        <v>126.7716771043398</v>
      </c>
    </row>
    <row r="51" spans="1:8" x14ac:dyDescent="0.2">
      <c r="A51" s="73" t="s">
        <v>48</v>
      </c>
      <c r="B51" s="74">
        <v>62957.699999999844</v>
      </c>
      <c r="C51" s="50">
        <v>124842.95000000062</v>
      </c>
      <c r="D51" s="75">
        <f t="shared" si="3"/>
        <v>1.9829655467083602</v>
      </c>
      <c r="E51" s="71">
        <v>54386.740000000027</v>
      </c>
      <c r="F51" s="209">
        <v>101635.16000000008</v>
      </c>
      <c r="G51" s="214">
        <f t="shared" si="4"/>
        <v>1.8687488898948534</v>
      </c>
      <c r="H51" s="222">
        <f t="shared" si="5"/>
        <v>94.240108861038877</v>
      </c>
    </row>
    <row r="52" spans="1:8" x14ac:dyDescent="0.2">
      <c r="A52" s="73" t="s">
        <v>150</v>
      </c>
      <c r="B52" s="74">
        <v>13</v>
      </c>
      <c r="C52" s="50">
        <v>9.1</v>
      </c>
      <c r="D52" s="75">
        <f t="shared" si="3"/>
        <v>0.7</v>
      </c>
      <c r="E52" s="71">
        <v>47</v>
      </c>
      <c r="F52" s="209">
        <v>32.9</v>
      </c>
      <c r="G52" s="214">
        <f t="shared" si="4"/>
        <v>0.7</v>
      </c>
      <c r="H52" s="222">
        <f t="shared" si="5"/>
        <v>100</v>
      </c>
    </row>
    <row r="53" spans="1:8" x14ac:dyDescent="0.2">
      <c r="A53" s="73" t="s">
        <v>49</v>
      </c>
      <c r="B53" s="74">
        <v>4783.5999999999958</v>
      </c>
      <c r="C53" s="50">
        <v>89363.419999999882</v>
      </c>
      <c r="D53" s="75">
        <f t="shared" si="3"/>
        <v>18.6812066226273</v>
      </c>
      <c r="E53" s="71">
        <v>6161.0100000000029</v>
      </c>
      <c r="F53" s="209">
        <v>124308.19</v>
      </c>
      <c r="G53" s="214">
        <f t="shared" si="4"/>
        <v>20.176592798907961</v>
      </c>
      <c r="H53" s="222">
        <f t="shared" si="5"/>
        <v>108.00476225379039</v>
      </c>
    </row>
    <row r="54" spans="1:8" x14ac:dyDescent="0.2">
      <c r="A54" s="73" t="s">
        <v>50</v>
      </c>
      <c r="B54" s="74">
        <v>23434.379999999986</v>
      </c>
      <c r="C54" s="50">
        <v>74277.219999999987</v>
      </c>
      <c r="D54" s="75">
        <f t="shared" si="3"/>
        <v>3.1695833215984393</v>
      </c>
      <c r="E54" s="71">
        <v>22930.110000000022</v>
      </c>
      <c r="F54" s="209">
        <v>80926.099999999991</v>
      </c>
      <c r="G54" s="214">
        <f t="shared" si="4"/>
        <v>3.5292504048170685</v>
      </c>
      <c r="H54" s="222">
        <f t="shared" si="5"/>
        <v>111.34745632865229</v>
      </c>
    </row>
    <row r="55" spans="1:8" x14ac:dyDescent="0.2">
      <c r="A55" s="73" t="s">
        <v>51</v>
      </c>
      <c r="B55" s="74">
        <v>3756.1799999999976</v>
      </c>
      <c r="C55" s="50">
        <v>12546.239999999985</v>
      </c>
      <c r="D55" s="75">
        <f t="shared" si="3"/>
        <v>3.3401594172803204</v>
      </c>
      <c r="E55" s="71">
        <v>1297.4199999999994</v>
      </c>
      <c r="F55" s="209">
        <v>7943.5800000000063</v>
      </c>
      <c r="G55" s="214">
        <f t="shared" si="4"/>
        <v>6.1225971543524915</v>
      </c>
      <c r="H55" s="222">
        <f t="shared" si="5"/>
        <v>183.30254306657415</v>
      </c>
    </row>
    <row r="56" spans="1:8" x14ac:dyDescent="0.2">
      <c r="A56" s="73" t="s">
        <v>52</v>
      </c>
      <c r="B56" s="74">
        <v>1623.22</v>
      </c>
      <c r="C56" s="50">
        <v>25247.069999999996</v>
      </c>
      <c r="D56" s="75">
        <f t="shared" si="3"/>
        <v>15.553695740565047</v>
      </c>
      <c r="E56" s="71">
        <v>1582.4100000000008</v>
      </c>
      <c r="F56" s="209">
        <v>29241.930000000008</v>
      </c>
      <c r="G56" s="214">
        <f t="shared" si="4"/>
        <v>18.479363755284655</v>
      </c>
      <c r="H56" s="222">
        <f t="shared" si="5"/>
        <v>118.81011473748504</v>
      </c>
    </row>
    <row r="57" spans="1:8" x14ac:dyDescent="0.2">
      <c r="A57" s="73" t="s">
        <v>53</v>
      </c>
      <c r="B57" s="74">
        <v>1429.8300000000006</v>
      </c>
      <c r="C57" s="50">
        <v>7913.24</v>
      </c>
      <c r="D57" s="75">
        <f t="shared" si="3"/>
        <v>5.5343922004713821</v>
      </c>
      <c r="E57" s="71">
        <v>1509.7799999999993</v>
      </c>
      <c r="F57" s="209">
        <v>7605.9600000000009</v>
      </c>
      <c r="G57" s="214">
        <f t="shared" si="4"/>
        <v>5.0377935858204532</v>
      </c>
      <c r="H57" s="222">
        <f t="shared" si="5"/>
        <v>91.027043319975903</v>
      </c>
    </row>
    <row r="58" spans="1:8" x14ac:dyDescent="0.2">
      <c r="A58" s="73" t="s">
        <v>54</v>
      </c>
      <c r="B58" s="74">
        <v>36579.219999999921</v>
      </c>
      <c r="C58" s="50">
        <v>761252.0700000017</v>
      </c>
      <c r="D58" s="75">
        <f t="shared" si="3"/>
        <v>20.81105255934936</v>
      </c>
      <c r="E58" s="71">
        <v>44650.179999999949</v>
      </c>
      <c r="F58" s="209">
        <v>953694.0600000011</v>
      </c>
      <c r="G58" s="214">
        <f t="shared" si="4"/>
        <v>21.359243344595747</v>
      </c>
      <c r="H58" s="222">
        <f t="shared" si="5"/>
        <v>102.63413291414764</v>
      </c>
    </row>
    <row r="59" spans="1:8" x14ac:dyDescent="0.2">
      <c r="A59" s="73" t="s">
        <v>55</v>
      </c>
      <c r="B59" s="74">
        <v>10740.990000000011</v>
      </c>
      <c r="C59" s="50">
        <v>48907.239999999969</v>
      </c>
      <c r="D59" s="75">
        <f t="shared" si="3"/>
        <v>4.5533270210660213</v>
      </c>
      <c r="E59" s="71">
        <v>12997.529999999997</v>
      </c>
      <c r="F59" s="209">
        <v>55685.739999999991</v>
      </c>
      <c r="G59" s="214">
        <f t="shared" si="4"/>
        <v>4.2843324847105571</v>
      </c>
      <c r="H59" s="222">
        <f t="shared" si="5"/>
        <v>94.092351919575336</v>
      </c>
    </row>
    <row r="60" spans="1:8" x14ac:dyDescent="0.2">
      <c r="A60" s="73" t="s">
        <v>56</v>
      </c>
      <c r="B60" s="74">
        <v>523.01</v>
      </c>
      <c r="C60" s="50">
        <v>1460.4699999999996</v>
      </c>
      <c r="D60" s="75">
        <f t="shared" si="3"/>
        <v>2.7924322670694623</v>
      </c>
      <c r="E60" s="71">
        <v>333.65999999999991</v>
      </c>
      <c r="F60" s="209">
        <v>905.94000000000131</v>
      </c>
      <c r="G60" s="214">
        <f t="shared" si="4"/>
        <v>2.7151591440388465</v>
      </c>
      <c r="H60" s="222">
        <f t="shared" si="5"/>
        <v>97.232766432980995</v>
      </c>
    </row>
    <row r="61" spans="1:8" x14ac:dyDescent="0.2">
      <c r="A61" s="73" t="s">
        <v>57</v>
      </c>
      <c r="B61" s="74">
        <v>14893.270000000017</v>
      </c>
      <c r="C61" s="50">
        <v>44397.190000000017</v>
      </c>
      <c r="D61" s="75">
        <f t="shared" si="3"/>
        <v>2.9810236435651785</v>
      </c>
      <c r="E61" s="71">
        <v>9812.7900000000009</v>
      </c>
      <c r="F61" s="209">
        <v>36013.849999999984</v>
      </c>
      <c r="G61" s="214">
        <f t="shared" si="4"/>
        <v>3.6700928074482366</v>
      </c>
      <c r="H61" s="222">
        <f t="shared" si="5"/>
        <v>123.11518613314185</v>
      </c>
    </row>
    <row r="62" spans="1:8" x14ac:dyDescent="0.2">
      <c r="A62" s="73" t="s">
        <v>58</v>
      </c>
      <c r="B62" s="74">
        <v>582614.6800000011</v>
      </c>
      <c r="C62" s="50">
        <v>1123076.1200000064</v>
      </c>
      <c r="D62" s="75">
        <f t="shared" si="3"/>
        <v>1.9276481670527152</v>
      </c>
      <c r="E62" s="71">
        <v>522947.22999999911</v>
      </c>
      <c r="F62" s="209">
        <v>1067967.3700000055</v>
      </c>
      <c r="G62" s="214">
        <f t="shared" si="4"/>
        <v>2.0422086756248947</v>
      </c>
      <c r="H62" s="222">
        <f t="shared" si="5"/>
        <v>105.94301960960735</v>
      </c>
    </row>
    <row r="63" spans="1:8" x14ac:dyDescent="0.2">
      <c r="A63" s="73" t="s">
        <v>59</v>
      </c>
      <c r="B63" s="74">
        <v>17584.440000000017</v>
      </c>
      <c r="C63" s="50">
        <v>103577.44000000013</v>
      </c>
      <c r="D63" s="75">
        <f t="shared" si="3"/>
        <v>5.8902893694652789</v>
      </c>
      <c r="E63" s="71">
        <v>24324.159999999996</v>
      </c>
      <c r="F63" s="209">
        <v>152042.71999999954</v>
      </c>
      <c r="G63" s="214">
        <f t="shared" si="4"/>
        <v>6.2506873824214102</v>
      </c>
      <c r="H63" s="222">
        <f t="shared" si="5"/>
        <v>106.11851116898265</v>
      </c>
    </row>
    <row r="64" spans="1:8" x14ac:dyDescent="0.2">
      <c r="A64" s="73" t="s">
        <v>60</v>
      </c>
      <c r="B64" s="74">
        <v>12176.23</v>
      </c>
      <c r="C64" s="50">
        <v>35582.989999999954</v>
      </c>
      <c r="D64" s="75">
        <f t="shared" si="3"/>
        <v>2.9223322818310722</v>
      </c>
      <c r="E64" s="71">
        <v>13332.940000000015</v>
      </c>
      <c r="F64" s="209">
        <v>41188.249999999993</v>
      </c>
      <c r="G64" s="214">
        <f t="shared" si="4"/>
        <v>3.0892098816915059</v>
      </c>
      <c r="H64" s="222">
        <f t="shared" si="5"/>
        <v>105.71042522775241</v>
      </c>
    </row>
    <row r="65" spans="1:9" x14ac:dyDescent="0.2">
      <c r="A65" s="73" t="s">
        <v>61</v>
      </c>
      <c r="B65" s="74">
        <v>9431.8000000000047</v>
      </c>
      <c r="C65" s="50">
        <v>20050.390000000014</v>
      </c>
      <c r="D65" s="75">
        <f t="shared" si="3"/>
        <v>2.1258285799105159</v>
      </c>
      <c r="E65" s="71">
        <v>6891.5999999999995</v>
      </c>
      <c r="F65" s="209">
        <v>14584.279999999984</v>
      </c>
      <c r="G65" s="214">
        <f t="shared" si="4"/>
        <v>2.1162400603633387</v>
      </c>
      <c r="H65" s="222">
        <f t="shared" si="5"/>
        <v>99.548951423562997</v>
      </c>
    </row>
    <row r="66" spans="1:9" x14ac:dyDescent="0.2">
      <c r="A66" s="73" t="s">
        <v>62</v>
      </c>
      <c r="B66" s="74">
        <v>16125.370000000008</v>
      </c>
      <c r="C66" s="50">
        <v>41048.51</v>
      </c>
      <c r="D66" s="75">
        <f t="shared" si="3"/>
        <v>2.5455856206710283</v>
      </c>
      <c r="E66" s="71">
        <v>12527.699999999986</v>
      </c>
      <c r="F66" s="209">
        <v>38858.239999999976</v>
      </c>
      <c r="G66" s="214">
        <f t="shared" si="4"/>
        <v>3.1017856430150803</v>
      </c>
      <c r="H66" s="222">
        <f t="shared" si="5"/>
        <v>121.84959004433074</v>
      </c>
    </row>
    <row r="67" spans="1:9" x14ac:dyDescent="0.2">
      <c r="A67" s="73" t="s">
        <v>63</v>
      </c>
      <c r="B67" s="74">
        <v>110.52</v>
      </c>
      <c r="C67" s="50">
        <v>556.00000000000023</v>
      </c>
      <c r="D67" s="75">
        <f t="shared" si="3"/>
        <v>5.030763662685489</v>
      </c>
      <c r="E67" s="71">
        <v>119.11</v>
      </c>
      <c r="F67" s="209">
        <v>477.62999999999994</v>
      </c>
      <c r="G67" s="214">
        <f t="shared" si="4"/>
        <v>4.0099907648392241</v>
      </c>
      <c r="H67" s="222">
        <f t="shared" si="5"/>
        <v>79.70938477158829</v>
      </c>
      <c r="I67" s="8"/>
    </row>
    <row r="68" spans="1:9" x14ac:dyDescent="0.2">
      <c r="A68" s="73" t="s">
        <v>64</v>
      </c>
      <c r="B68" s="74">
        <v>13308.12</v>
      </c>
      <c r="C68" s="50">
        <v>335630.04999999964</v>
      </c>
      <c r="D68" s="75">
        <f t="shared" si="3"/>
        <v>25.219944665362171</v>
      </c>
      <c r="E68" s="71">
        <v>19174.22000000003</v>
      </c>
      <c r="F68" s="209">
        <v>487011.70999999956</v>
      </c>
      <c r="G68" s="214">
        <f t="shared" si="4"/>
        <v>25.399297077012719</v>
      </c>
      <c r="H68" s="222">
        <f t="shared" si="5"/>
        <v>100.71115307361033</v>
      </c>
    </row>
    <row r="69" spans="1:9" ht="13.5" thickBot="1" x14ac:dyDescent="0.25">
      <c r="A69" s="76" t="s">
        <v>65</v>
      </c>
      <c r="B69" s="77">
        <v>1473.7499999999998</v>
      </c>
      <c r="C69" s="52">
        <v>32589.149999999998</v>
      </c>
      <c r="D69" s="78">
        <f>C69/B69</f>
        <v>22.113078880407127</v>
      </c>
      <c r="E69" s="71">
        <v>1249.5499999999995</v>
      </c>
      <c r="F69" s="209">
        <v>32144.200000000004</v>
      </c>
      <c r="G69" s="218">
        <f t="shared" si="4"/>
        <v>25.724620863510879</v>
      </c>
      <c r="H69" s="222">
        <f t="shared" si="5"/>
        <v>116.33215348543658</v>
      </c>
    </row>
    <row r="70" spans="1:9" ht="13.5" thickBot="1" x14ac:dyDescent="0.25">
      <c r="A70" s="79" t="s">
        <v>66</v>
      </c>
      <c r="B70" s="80">
        <f>SUM(B71:B79)</f>
        <v>495938.89000000042</v>
      </c>
      <c r="C70" s="80">
        <f>SUM(C71:C79)</f>
        <v>3536143.3400000059</v>
      </c>
      <c r="D70" s="80">
        <f>C70/B70</f>
        <v>7.1301997308579752</v>
      </c>
      <c r="E70" s="80">
        <f>SUM(E71:E79)</f>
        <v>483455.23999999982</v>
      </c>
      <c r="F70" s="210">
        <f>SUM(F71:F79)</f>
        <v>3768400.6799999964</v>
      </c>
      <c r="G70" s="221">
        <f t="shared" si="4"/>
        <v>7.7947250711358471</v>
      </c>
      <c r="H70" s="221">
        <f t="shared" si="5"/>
        <v>109.31986992456815</v>
      </c>
    </row>
    <row r="71" spans="1:9" x14ac:dyDescent="0.2">
      <c r="A71" s="70" t="s">
        <v>67</v>
      </c>
      <c r="B71" s="71">
        <v>15</v>
      </c>
      <c r="C71" s="48">
        <v>202.6</v>
      </c>
      <c r="D71" s="72">
        <f>C71/B71</f>
        <v>13.506666666666666</v>
      </c>
      <c r="E71" s="71"/>
      <c r="F71" s="209"/>
      <c r="G71" s="219"/>
      <c r="H71" s="222">
        <f t="shared" si="5"/>
        <v>0</v>
      </c>
    </row>
    <row r="72" spans="1:9" x14ac:dyDescent="0.2">
      <c r="A72" s="73" t="s">
        <v>68</v>
      </c>
      <c r="B72" s="74">
        <v>87295.379999999976</v>
      </c>
      <c r="C72" s="50">
        <v>1001249.3900000004</v>
      </c>
      <c r="D72" s="75">
        <f t="shared" ref="D72:D78" si="6">C72/B72</f>
        <v>11.4696721636357</v>
      </c>
      <c r="E72" s="71">
        <v>81496.550000000047</v>
      </c>
      <c r="F72" s="209">
        <v>1040887.0699999968</v>
      </c>
      <c r="G72" s="214">
        <f t="shared" si="4"/>
        <v>12.77216115283403</v>
      </c>
      <c r="H72" s="222">
        <f t="shared" si="5"/>
        <v>111.35593912900003</v>
      </c>
    </row>
    <row r="73" spans="1:9" x14ac:dyDescent="0.2">
      <c r="A73" s="73" t="s">
        <v>69</v>
      </c>
      <c r="B73" s="74">
        <v>110746.51999999993</v>
      </c>
      <c r="C73" s="50">
        <v>1263283.800000004</v>
      </c>
      <c r="D73" s="75">
        <f t="shared" si="6"/>
        <v>11.406984165281264</v>
      </c>
      <c r="E73" s="71">
        <v>130752.69999999966</v>
      </c>
      <c r="F73" s="209">
        <v>1473347.630000002</v>
      </c>
      <c r="G73" s="214">
        <f t="shared" si="4"/>
        <v>11.268200427218755</v>
      </c>
      <c r="H73" s="222">
        <f t="shared" si="5"/>
        <v>98.783344168348052</v>
      </c>
    </row>
    <row r="74" spans="1:9" x14ac:dyDescent="0.2">
      <c r="A74" s="73" t="s">
        <v>70</v>
      </c>
      <c r="B74" s="74">
        <v>73941.46000000005</v>
      </c>
      <c r="C74" s="50">
        <v>182164.56999999975</v>
      </c>
      <c r="D74" s="75">
        <f t="shared" si="6"/>
        <v>2.4636323112905751</v>
      </c>
      <c r="E74" s="71">
        <v>73456.300000000017</v>
      </c>
      <c r="F74" s="209">
        <v>192456.72999999998</v>
      </c>
      <c r="G74" s="214">
        <f t="shared" si="4"/>
        <v>2.6200166629683217</v>
      </c>
      <c r="H74" s="222">
        <f t="shared" si="5"/>
        <v>106.34771475276781</v>
      </c>
    </row>
    <row r="75" spans="1:9" x14ac:dyDescent="0.2">
      <c r="A75" s="73" t="s">
        <v>71</v>
      </c>
      <c r="B75" s="74">
        <v>148367.41000000047</v>
      </c>
      <c r="C75" s="50">
        <v>597093.61000000278</v>
      </c>
      <c r="D75" s="75">
        <f t="shared" si="6"/>
        <v>4.0244256471148274</v>
      </c>
      <c r="E75" s="71">
        <v>127666.55000000015</v>
      </c>
      <c r="F75" s="209">
        <v>506874.62999999872</v>
      </c>
      <c r="G75" s="214">
        <f t="shared" si="4"/>
        <v>3.9703009911366616</v>
      </c>
      <c r="H75" s="222">
        <f t="shared" si="5"/>
        <v>98.65509613733407</v>
      </c>
    </row>
    <row r="76" spans="1:9" x14ac:dyDescent="0.2">
      <c r="A76" s="73" t="s">
        <v>72</v>
      </c>
      <c r="B76" s="74">
        <v>2148.5699999999988</v>
      </c>
      <c r="C76" s="50">
        <v>5607.68</v>
      </c>
      <c r="D76" s="75">
        <f t="shared" si="6"/>
        <v>2.6099591821537129</v>
      </c>
      <c r="E76" s="71">
        <v>1903.7500000000005</v>
      </c>
      <c r="F76" s="209">
        <v>6086.73</v>
      </c>
      <c r="G76" s="214">
        <f t="shared" si="4"/>
        <v>3.197231779382796</v>
      </c>
      <c r="H76" s="222">
        <f t="shared" si="5"/>
        <v>122.50121769124647</v>
      </c>
    </row>
    <row r="77" spans="1:9" x14ac:dyDescent="0.2">
      <c r="A77" s="73" t="s">
        <v>73</v>
      </c>
      <c r="B77" s="74">
        <v>20011.59999999998</v>
      </c>
      <c r="C77" s="50">
        <v>83483.549999999974</v>
      </c>
      <c r="D77" s="75">
        <f t="shared" si="6"/>
        <v>4.1717578804293538</v>
      </c>
      <c r="E77" s="71">
        <v>14661</v>
      </c>
      <c r="F77" s="209">
        <v>63015.890000000094</v>
      </c>
      <c r="G77" s="214">
        <f t="shared" si="4"/>
        <v>4.2981986221949455</v>
      </c>
      <c r="H77" s="222">
        <f t="shared" si="5"/>
        <v>103.03087440330019</v>
      </c>
      <c r="I77" s="8"/>
    </row>
    <row r="78" spans="1:9" x14ac:dyDescent="0.2">
      <c r="A78" s="73" t="s">
        <v>74</v>
      </c>
      <c r="B78" s="74">
        <v>47113.749999999935</v>
      </c>
      <c r="C78" s="50">
        <v>379028.17999999906</v>
      </c>
      <c r="D78" s="75">
        <f t="shared" si="6"/>
        <v>8.0449588495927316</v>
      </c>
      <c r="E78" s="71">
        <v>47426.459999999985</v>
      </c>
      <c r="F78" s="209">
        <v>463166.50999999896</v>
      </c>
      <c r="G78" s="214">
        <f t="shared" si="4"/>
        <v>9.7659937089970263</v>
      </c>
      <c r="H78" s="222">
        <f t="shared" si="5"/>
        <v>121.39271177864907</v>
      </c>
    </row>
    <row r="79" spans="1:9" ht="13.5" thickBot="1" x14ac:dyDescent="0.25">
      <c r="A79" s="76" t="s">
        <v>75</v>
      </c>
      <c r="B79" s="77">
        <v>6299.2000000000025</v>
      </c>
      <c r="C79" s="52">
        <v>24029.960000000039</v>
      </c>
      <c r="D79" s="78">
        <f>C79/B79</f>
        <v>3.8147637795275635</v>
      </c>
      <c r="E79" s="71">
        <v>6091.9300000000148</v>
      </c>
      <c r="F79" s="209">
        <v>22565.489999999936</v>
      </c>
      <c r="G79" s="220">
        <f t="shared" ref="G79:G137" si="7">F79/E79</f>
        <v>3.7041610786729136</v>
      </c>
      <c r="H79" s="222">
        <f t="shared" ref="H79:H137" si="8">(G79/D79)*100</f>
        <v>97.100667112123332</v>
      </c>
    </row>
    <row r="80" spans="1:9" ht="13.5" thickBot="1" x14ac:dyDescent="0.25">
      <c r="A80" s="79" t="s">
        <v>76</v>
      </c>
      <c r="B80" s="80">
        <f>SUM(B81:B87)</f>
        <v>234389.16000000009</v>
      </c>
      <c r="C80" s="80">
        <f>SUM(C81:C87)</f>
        <v>877385.87999999919</v>
      </c>
      <c r="D80" s="80">
        <f>C80/B80</f>
        <v>3.7432869335766163</v>
      </c>
      <c r="E80" s="80">
        <f>SUM(E81:E87)</f>
        <v>272724.79000000015</v>
      </c>
      <c r="F80" s="210">
        <f>SUM(F81:F87)</f>
        <v>1058214.7799999993</v>
      </c>
      <c r="G80" s="221">
        <f t="shared" si="7"/>
        <v>3.8801561823551087</v>
      </c>
      <c r="H80" s="221">
        <f t="shared" si="8"/>
        <v>103.65639212828704</v>
      </c>
    </row>
    <row r="81" spans="1:9" x14ac:dyDescent="0.2">
      <c r="A81" s="70" t="s">
        <v>151</v>
      </c>
      <c r="B81" s="71">
        <v>67.95</v>
      </c>
      <c r="C81" s="48">
        <v>433.31</v>
      </c>
      <c r="D81" s="72">
        <f>C81/B81</f>
        <v>6.3768947755702721</v>
      </c>
      <c r="E81" s="71">
        <v>99.5</v>
      </c>
      <c r="F81" s="209">
        <v>444.05999999999995</v>
      </c>
      <c r="G81" s="219">
        <f t="shared" si="7"/>
        <v>4.4629145728643209</v>
      </c>
      <c r="H81" s="222">
        <f t="shared" si="8"/>
        <v>69.985701974598001</v>
      </c>
    </row>
    <row r="82" spans="1:9" x14ac:dyDescent="0.2">
      <c r="A82" s="73" t="s">
        <v>77</v>
      </c>
      <c r="B82" s="74">
        <v>5423.58</v>
      </c>
      <c r="C82" s="50">
        <v>9731.3199999999979</v>
      </c>
      <c r="D82" s="75">
        <f t="shared" ref="D82:D86" si="9">C82/B82</f>
        <v>1.7942613550459288</v>
      </c>
      <c r="E82" s="71">
        <v>5898.850000000004</v>
      </c>
      <c r="F82" s="209">
        <v>10098.369999999992</v>
      </c>
      <c r="G82" s="214">
        <f t="shared" si="7"/>
        <v>1.7119218152690754</v>
      </c>
      <c r="H82" s="222">
        <f t="shared" si="8"/>
        <v>95.410950609547868</v>
      </c>
    </row>
    <row r="83" spans="1:9" x14ac:dyDescent="0.2">
      <c r="A83" s="73" t="s">
        <v>78</v>
      </c>
      <c r="B83" s="74">
        <v>7418.4599999999973</v>
      </c>
      <c r="C83" s="50">
        <v>18868.840000000004</v>
      </c>
      <c r="D83" s="75">
        <f t="shared" si="9"/>
        <v>2.543498246266747</v>
      </c>
      <c r="E83" s="71">
        <v>8105.020000000005</v>
      </c>
      <c r="F83" s="209">
        <v>21260.710000000006</v>
      </c>
      <c r="G83" s="214">
        <f t="shared" si="7"/>
        <v>2.6231533049887594</v>
      </c>
      <c r="H83" s="222">
        <f t="shared" si="8"/>
        <v>103.13171274401023</v>
      </c>
    </row>
    <row r="84" spans="1:9" x14ac:dyDescent="0.2">
      <c r="A84" s="73" t="s">
        <v>79</v>
      </c>
      <c r="B84" s="74">
        <v>35106.859999999986</v>
      </c>
      <c r="C84" s="50">
        <v>156064.34999999971</v>
      </c>
      <c r="D84" s="75">
        <f t="shared" si="9"/>
        <v>4.4454089599582467</v>
      </c>
      <c r="E84" s="71">
        <v>43385.540000000103</v>
      </c>
      <c r="F84" s="209">
        <v>204389.15999999983</v>
      </c>
      <c r="G84" s="214">
        <f t="shared" si="7"/>
        <v>4.7109972585335882</v>
      </c>
      <c r="H84" s="222">
        <f t="shared" si="8"/>
        <v>105.97444016889361</v>
      </c>
    </row>
    <row r="85" spans="1:9" x14ac:dyDescent="0.2">
      <c r="A85" s="73" t="s">
        <v>80</v>
      </c>
      <c r="B85" s="74">
        <v>19011.260000000002</v>
      </c>
      <c r="C85" s="50">
        <v>101923.64000000006</v>
      </c>
      <c r="D85" s="75">
        <f t="shared" si="9"/>
        <v>5.3612248741009303</v>
      </c>
      <c r="E85" s="71">
        <v>14660.719999999992</v>
      </c>
      <c r="F85" s="209">
        <v>103800.70000000006</v>
      </c>
      <c r="G85" s="214">
        <f t="shared" si="7"/>
        <v>7.0801911502300099</v>
      </c>
      <c r="H85" s="222">
        <f t="shared" si="8"/>
        <v>132.06293928152655</v>
      </c>
    </row>
    <row r="86" spans="1:9" x14ac:dyDescent="0.2">
      <c r="A86" s="73" t="s">
        <v>81</v>
      </c>
      <c r="B86" s="74">
        <v>72432.700000000157</v>
      </c>
      <c r="C86" s="50">
        <v>319215.95999999979</v>
      </c>
      <c r="D86" s="75">
        <f t="shared" si="9"/>
        <v>4.4070697350782053</v>
      </c>
      <c r="E86" s="71">
        <v>80476.730000000069</v>
      </c>
      <c r="F86" s="209">
        <v>387794.34999999963</v>
      </c>
      <c r="G86" s="214">
        <f t="shared" si="7"/>
        <v>4.8187140556033938</v>
      </c>
      <c r="H86" s="222">
        <f t="shared" si="8"/>
        <v>109.34054474447483</v>
      </c>
    </row>
    <row r="87" spans="1:9" ht="13.5" thickBot="1" x14ac:dyDescent="0.25">
      <c r="A87" s="76" t="s">
        <v>82</v>
      </c>
      <c r="B87" s="77">
        <v>94928.349999999933</v>
      </c>
      <c r="C87" s="52">
        <v>271148.45999999956</v>
      </c>
      <c r="D87" s="78">
        <f>C87/B87</f>
        <v>2.8563486039734154</v>
      </c>
      <c r="E87" s="71">
        <v>120098.43</v>
      </c>
      <c r="F87" s="209">
        <v>330427.42999999982</v>
      </c>
      <c r="G87" s="220">
        <f t="shared" si="7"/>
        <v>2.751305158610315</v>
      </c>
      <c r="H87" s="222">
        <f t="shared" si="8"/>
        <v>96.322457097254301</v>
      </c>
    </row>
    <row r="88" spans="1:9" ht="13.5" thickBot="1" x14ac:dyDescent="0.25">
      <c r="A88" s="79" t="s">
        <v>83</v>
      </c>
      <c r="B88" s="80">
        <f>SUM(B89:B96)</f>
        <v>48259782.800000004</v>
      </c>
      <c r="C88" s="80">
        <f>SUM(C89:C96)</f>
        <v>32151383.710000057</v>
      </c>
      <c r="D88" s="80">
        <f>C88/B88</f>
        <v>0.66621484483763682</v>
      </c>
      <c r="E88" s="80">
        <f>SUM(E89:E96)</f>
        <v>35687593.959999993</v>
      </c>
      <c r="F88" s="210">
        <f>SUM(F89:F96)</f>
        <v>25503618.689999975</v>
      </c>
      <c r="G88" s="221">
        <f t="shared" si="7"/>
        <v>0.71463541976478984</v>
      </c>
      <c r="H88" s="221">
        <f t="shared" si="8"/>
        <v>107.26801200879179</v>
      </c>
    </row>
    <row r="89" spans="1:9" x14ac:dyDescent="0.2">
      <c r="A89" s="70" t="s">
        <v>84</v>
      </c>
      <c r="B89" s="71">
        <v>1777.2</v>
      </c>
      <c r="C89" s="48">
        <v>3792.2000000000003</v>
      </c>
      <c r="D89" s="72">
        <f>C89/B89</f>
        <v>2.1338059869457573</v>
      </c>
      <c r="E89" s="71">
        <v>450</v>
      </c>
      <c r="F89" s="209">
        <v>1136.9699999999998</v>
      </c>
      <c r="G89" s="219">
        <f t="shared" si="7"/>
        <v>2.5265999999999997</v>
      </c>
      <c r="H89" s="222">
        <f t="shared" si="8"/>
        <v>118.4081409208375</v>
      </c>
      <c r="I89" s="8"/>
    </row>
    <row r="90" spans="1:9" x14ac:dyDescent="0.2">
      <c r="A90" s="73" t="s">
        <v>85</v>
      </c>
      <c r="B90" s="74">
        <v>13515765.01</v>
      </c>
      <c r="C90" s="50">
        <v>12381482.480000051</v>
      </c>
      <c r="D90" s="75">
        <f t="shared" ref="D90:D95" si="10">C90/B90</f>
        <v>0.91607707524060089</v>
      </c>
      <c r="E90" s="71">
        <v>11764138.569999998</v>
      </c>
      <c r="F90" s="209">
        <v>10371115.599999988</v>
      </c>
      <c r="G90" s="214">
        <f t="shared" si="7"/>
        <v>0.8815873375078741</v>
      </c>
      <c r="H90" s="222">
        <f t="shared" si="8"/>
        <v>96.23506158325506</v>
      </c>
    </row>
    <row r="91" spans="1:9" x14ac:dyDescent="0.2">
      <c r="A91" s="73" t="s">
        <v>86</v>
      </c>
      <c r="B91" s="74">
        <v>8788.35</v>
      </c>
      <c r="C91" s="50">
        <v>7929.4299999999994</v>
      </c>
      <c r="D91" s="75">
        <f t="shared" si="10"/>
        <v>0.90226606814703547</v>
      </c>
      <c r="E91" s="71">
        <v>7052</v>
      </c>
      <c r="F91" s="209">
        <v>7719.18</v>
      </c>
      <c r="G91" s="214">
        <f t="shared" si="7"/>
        <v>1.0946086216676121</v>
      </c>
      <c r="H91" s="222">
        <f t="shared" si="8"/>
        <v>121.31771993992709</v>
      </c>
    </row>
    <row r="92" spans="1:9" x14ac:dyDescent="0.2">
      <c r="A92" s="73" t="s">
        <v>87</v>
      </c>
      <c r="B92" s="74">
        <v>1886827.1499999987</v>
      </c>
      <c r="C92" s="50">
        <v>876301.38000000163</v>
      </c>
      <c r="D92" s="75">
        <f t="shared" si="10"/>
        <v>0.46443119074261902</v>
      </c>
      <c r="E92" s="71">
        <v>1078145.49</v>
      </c>
      <c r="F92" s="209">
        <v>586429.73999999929</v>
      </c>
      <c r="G92" s="214">
        <f t="shared" si="7"/>
        <v>0.5439244939010961</v>
      </c>
      <c r="H92" s="222">
        <f t="shared" si="8"/>
        <v>117.1162714182414</v>
      </c>
    </row>
    <row r="93" spans="1:9" x14ac:dyDescent="0.2">
      <c r="A93" s="73" t="s">
        <v>88</v>
      </c>
      <c r="B93" s="74">
        <v>6714.7699999999995</v>
      </c>
      <c r="C93" s="50">
        <v>29351.349999999984</v>
      </c>
      <c r="D93" s="75">
        <f t="shared" si="10"/>
        <v>4.3711623778625306</v>
      </c>
      <c r="E93" s="71">
        <v>3269.2500000000005</v>
      </c>
      <c r="F93" s="209">
        <v>15167.910000000007</v>
      </c>
      <c r="G93" s="214">
        <f t="shared" si="7"/>
        <v>4.6395687084193638</v>
      </c>
      <c r="H93" s="222">
        <f t="shared" si="8"/>
        <v>106.14038801020433</v>
      </c>
    </row>
    <row r="94" spans="1:9" x14ac:dyDescent="0.2">
      <c r="A94" s="73" t="s">
        <v>89</v>
      </c>
      <c r="B94" s="74">
        <v>31194319.360000003</v>
      </c>
      <c r="C94" s="50">
        <v>18138408.270000007</v>
      </c>
      <c r="D94" s="75">
        <f t="shared" si="10"/>
        <v>0.58146510781891303</v>
      </c>
      <c r="E94" s="71">
        <v>19877752.019999996</v>
      </c>
      <c r="F94" s="209">
        <v>13245937.169999989</v>
      </c>
      <c r="G94" s="214">
        <f t="shared" si="7"/>
        <v>0.66636997768523276</v>
      </c>
      <c r="H94" s="222">
        <f t="shared" si="8"/>
        <v>114.60188560321349</v>
      </c>
    </row>
    <row r="95" spans="1:9" x14ac:dyDescent="0.2">
      <c r="A95" s="73" t="s">
        <v>90</v>
      </c>
      <c r="B95" s="74">
        <v>538269.9</v>
      </c>
      <c r="C95" s="50">
        <v>219499.14999999991</v>
      </c>
      <c r="D95" s="75">
        <f t="shared" si="10"/>
        <v>0.40778640975466007</v>
      </c>
      <c r="E95" s="71">
        <v>1728493.55</v>
      </c>
      <c r="F95" s="209">
        <v>715982.48999999918</v>
      </c>
      <c r="G95" s="214">
        <f t="shared" si="7"/>
        <v>0.41422340858604834</v>
      </c>
      <c r="H95" s="222">
        <f t="shared" si="8"/>
        <v>101.5785221570432</v>
      </c>
    </row>
    <row r="96" spans="1:9" ht="13.5" thickBot="1" x14ac:dyDescent="0.25">
      <c r="A96" s="76" t="s">
        <v>91</v>
      </c>
      <c r="B96" s="77">
        <v>1107321.060000001</v>
      </c>
      <c r="C96" s="52">
        <v>494619.44999999972</v>
      </c>
      <c r="D96" s="78">
        <f>C96/B96</f>
        <v>0.44668115496692468</v>
      </c>
      <c r="E96" s="71">
        <v>1228293.0799999996</v>
      </c>
      <c r="F96" s="209">
        <v>560129.63000000082</v>
      </c>
      <c r="G96" s="220">
        <f t="shared" si="7"/>
        <v>0.45602278407365204</v>
      </c>
      <c r="H96" s="222">
        <f t="shared" si="8"/>
        <v>102.09134166571658</v>
      </c>
    </row>
    <row r="97" spans="1:9" ht="13.5" thickBot="1" x14ac:dyDescent="0.25">
      <c r="A97" s="79" t="s">
        <v>145</v>
      </c>
      <c r="B97" s="80">
        <f>SUM(B98:B106)</f>
        <v>1094119.1000000006</v>
      </c>
      <c r="C97" s="210">
        <f>SUM(C98:C106)</f>
        <v>7000257.8800000073</v>
      </c>
      <c r="D97" s="234">
        <f>C97/B97</f>
        <v>6.3980766627691663</v>
      </c>
      <c r="E97" s="80">
        <f>SUM(E98:E107)</f>
        <v>876504.07000000053</v>
      </c>
      <c r="F97" s="210">
        <f>SUM(F98:F107)</f>
        <v>6421503.1100000087</v>
      </c>
      <c r="G97" s="221">
        <f t="shared" si="7"/>
        <v>7.32626730415525</v>
      </c>
      <c r="H97" s="221">
        <f t="shared" si="8"/>
        <v>114.50733853795919</v>
      </c>
    </row>
    <row r="98" spans="1:9" x14ac:dyDescent="0.2">
      <c r="A98" s="70" t="s">
        <v>101</v>
      </c>
      <c r="B98" s="71">
        <v>1842.9800000000005</v>
      </c>
      <c r="C98" s="48">
        <v>79755.720000000074</v>
      </c>
      <c r="D98" s="72">
        <f>C98/B98</f>
        <v>43.27541264690884</v>
      </c>
      <c r="E98" s="71">
        <v>2087.9100000000012</v>
      </c>
      <c r="F98" s="209">
        <v>97072</v>
      </c>
      <c r="G98" s="219">
        <f t="shared" si="7"/>
        <v>46.492425439793834</v>
      </c>
      <c r="H98" s="222">
        <f t="shared" si="8"/>
        <v>107.43381194105098</v>
      </c>
    </row>
    <row r="99" spans="1:9" x14ac:dyDescent="0.2">
      <c r="A99" s="73" t="s">
        <v>102</v>
      </c>
      <c r="B99" s="74">
        <v>7512.0700000000033</v>
      </c>
      <c r="C99" s="50">
        <v>415759.27000000054</v>
      </c>
      <c r="D99" s="75">
        <f t="shared" ref="D99:D105" si="11">C99/B99</f>
        <v>55.345499975373016</v>
      </c>
      <c r="E99" s="71">
        <v>6897.9000000000069</v>
      </c>
      <c r="F99" s="209">
        <v>388261.62</v>
      </c>
      <c r="G99" s="214">
        <f t="shared" si="7"/>
        <v>56.286930805027559</v>
      </c>
      <c r="H99" s="222">
        <f t="shared" si="8"/>
        <v>101.70100700160528</v>
      </c>
    </row>
    <row r="100" spans="1:9" x14ac:dyDescent="0.2">
      <c r="A100" s="73" t="s">
        <v>103</v>
      </c>
      <c r="B100" s="74">
        <v>5461.4500000000007</v>
      </c>
      <c r="C100" s="50">
        <v>8890.6099999999988</v>
      </c>
      <c r="D100" s="75">
        <f t="shared" si="11"/>
        <v>1.6278845361579797</v>
      </c>
      <c r="E100" s="71">
        <v>5489.6499999999951</v>
      </c>
      <c r="F100" s="209">
        <v>11036.050000000005</v>
      </c>
      <c r="G100" s="214">
        <f t="shared" si="7"/>
        <v>2.0103376353683777</v>
      </c>
      <c r="H100" s="222">
        <f t="shared" si="8"/>
        <v>123.49387138433279</v>
      </c>
      <c r="I100" s="8"/>
    </row>
    <row r="101" spans="1:9" x14ac:dyDescent="0.2">
      <c r="A101" s="73" t="s">
        <v>104</v>
      </c>
      <c r="B101" s="74">
        <v>869153.05000000063</v>
      </c>
      <c r="C101" s="50">
        <v>3112770.0600000005</v>
      </c>
      <c r="D101" s="75">
        <f t="shared" si="11"/>
        <v>3.581383117737432</v>
      </c>
      <c r="E101" s="71">
        <v>638439.36</v>
      </c>
      <c r="F101" s="209">
        <v>2338788.9800000032</v>
      </c>
      <c r="G101" s="214">
        <f t="shared" si="7"/>
        <v>3.6632907156601422</v>
      </c>
      <c r="H101" s="222">
        <f t="shared" si="8"/>
        <v>102.28703814224869</v>
      </c>
    </row>
    <row r="102" spans="1:9" x14ac:dyDescent="0.2">
      <c r="A102" s="73" t="s">
        <v>105</v>
      </c>
      <c r="B102" s="74">
        <v>4273.2000000000007</v>
      </c>
      <c r="C102" s="50">
        <v>39506.950000000004</v>
      </c>
      <c r="D102" s="75">
        <f t="shared" si="11"/>
        <v>9.2452845642609756</v>
      </c>
      <c r="E102" s="71">
        <v>7995.14</v>
      </c>
      <c r="F102" s="209">
        <v>75081.780000000013</v>
      </c>
      <c r="G102" s="214">
        <f t="shared" si="7"/>
        <v>9.3909274884492344</v>
      </c>
      <c r="H102" s="222">
        <f t="shared" si="8"/>
        <v>101.57532116157097</v>
      </c>
    </row>
    <row r="103" spans="1:9" x14ac:dyDescent="0.2">
      <c r="A103" s="73" t="s">
        <v>106</v>
      </c>
      <c r="B103" s="74">
        <v>1678.399999999999</v>
      </c>
      <c r="C103" s="50">
        <v>10308.100000000013</v>
      </c>
      <c r="D103" s="75">
        <f t="shared" si="11"/>
        <v>6.141622974261213</v>
      </c>
      <c r="E103" s="71">
        <v>1149.8999999999996</v>
      </c>
      <c r="F103" s="209">
        <v>7284.8000000000011</v>
      </c>
      <c r="G103" s="214">
        <f t="shared" si="7"/>
        <v>6.3351595790938369</v>
      </c>
      <c r="H103" s="222">
        <f t="shared" si="8"/>
        <v>103.15122900972125</v>
      </c>
    </row>
    <row r="104" spans="1:9" x14ac:dyDescent="0.2">
      <c r="A104" s="73" t="s">
        <v>107</v>
      </c>
      <c r="B104" s="74">
        <v>6844.4900000000016</v>
      </c>
      <c r="C104" s="50">
        <v>46460.250000000015</v>
      </c>
      <c r="D104" s="75">
        <f t="shared" si="11"/>
        <v>6.7879783592349474</v>
      </c>
      <c r="E104" s="71">
        <v>6229.36</v>
      </c>
      <c r="F104" s="209">
        <v>47803.51</v>
      </c>
      <c r="G104" s="214">
        <f t="shared" si="7"/>
        <v>7.6739039002401537</v>
      </c>
      <c r="H104" s="222">
        <f t="shared" si="8"/>
        <v>113.05139018011036</v>
      </c>
    </row>
    <row r="105" spans="1:9" x14ac:dyDescent="0.2">
      <c r="A105" s="73" t="s">
        <v>108</v>
      </c>
      <c r="B105" s="74">
        <v>197144.16</v>
      </c>
      <c r="C105" s="50">
        <v>3283266.9100000062</v>
      </c>
      <c r="D105" s="75">
        <f t="shared" si="11"/>
        <v>16.654142379870681</v>
      </c>
      <c r="E105" s="71">
        <v>207484.3500000005</v>
      </c>
      <c r="F105" s="209">
        <v>3445594.8400000059</v>
      </c>
      <c r="G105" s="214">
        <f t="shared" si="7"/>
        <v>16.606528829764738</v>
      </c>
      <c r="H105" s="222">
        <f t="shared" si="8"/>
        <v>99.714103860649757</v>
      </c>
    </row>
    <row r="106" spans="1:9" x14ac:dyDescent="0.2">
      <c r="A106" s="76" t="s">
        <v>109</v>
      </c>
      <c r="B106" s="77">
        <v>209.29999999999998</v>
      </c>
      <c r="C106" s="52">
        <v>3540.0099999999998</v>
      </c>
      <c r="D106" s="78">
        <f>C106/B106</f>
        <v>16.913569039655997</v>
      </c>
      <c r="E106" s="71">
        <v>724.49999999999989</v>
      </c>
      <c r="F106" s="209">
        <v>10565.529999999999</v>
      </c>
      <c r="G106" s="220">
        <f t="shared" si="7"/>
        <v>14.5832022084196</v>
      </c>
      <c r="H106" s="222">
        <f t="shared" si="8"/>
        <v>86.221909605402871</v>
      </c>
      <c r="I106" s="8"/>
    </row>
    <row r="107" spans="1:9" ht="13.5" thickBot="1" x14ac:dyDescent="0.25">
      <c r="A107" s="224"/>
      <c r="B107" s="77"/>
      <c r="C107" s="82"/>
      <c r="D107" s="225"/>
      <c r="E107" s="209">
        <v>6</v>
      </c>
      <c r="F107" s="209">
        <v>14</v>
      </c>
      <c r="G107" s="220">
        <f t="shared" si="7"/>
        <v>2.3333333333333335</v>
      </c>
      <c r="H107" s="222"/>
      <c r="I107" s="8"/>
    </row>
    <row r="108" spans="1:9" ht="13.5" thickBot="1" x14ac:dyDescent="0.25">
      <c r="A108" s="79" t="s">
        <v>146</v>
      </c>
      <c r="B108" s="80">
        <f>SUM(B109:B118)</f>
        <v>51214.170000000006</v>
      </c>
      <c r="C108" s="80">
        <f>SUM(C109:C118)</f>
        <v>609038.68999999994</v>
      </c>
      <c r="D108" s="80">
        <f>C108/B108</f>
        <v>11.891995711343167</v>
      </c>
      <c r="E108" s="80">
        <f>SUM(E109:E118)</f>
        <v>40918.22</v>
      </c>
      <c r="F108" s="210">
        <f>SUM(F109:F118)</f>
        <v>551440.6399999999</v>
      </c>
      <c r="G108" s="221">
        <f t="shared" si="7"/>
        <v>13.476652698968818</v>
      </c>
      <c r="H108" s="221">
        <f t="shared" si="8"/>
        <v>113.32540833423046</v>
      </c>
    </row>
    <row r="109" spans="1:9" x14ac:dyDescent="0.2">
      <c r="A109" s="70" t="s">
        <v>110</v>
      </c>
      <c r="B109" s="71">
        <v>1993</v>
      </c>
      <c r="C109" s="48">
        <v>6432.7</v>
      </c>
      <c r="D109" s="72">
        <f>C109/B109</f>
        <v>3.2276467636728547</v>
      </c>
      <c r="E109" s="71">
        <v>1087</v>
      </c>
      <c r="F109" s="209">
        <v>2848.5</v>
      </c>
      <c r="G109" s="219">
        <f t="shared" si="7"/>
        <v>2.6205151793928243</v>
      </c>
      <c r="H109" s="222">
        <f t="shared" si="8"/>
        <v>81.189652129430868</v>
      </c>
    </row>
    <row r="110" spans="1:9" x14ac:dyDescent="0.2">
      <c r="A110" s="73" t="s">
        <v>111</v>
      </c>
      <c r="B110" s="74">
        <v>14699.499999999998</v>
      </c>
      <c r="C110" s="50">
        <v>163737.5199999999</v>
      </c>
      <c r="D110" s="75">
        <f t="shared" ref="D110:D117" si="12">C110/B110</f>
        <v>11.138985679785021</v>
      </c>
      <c r="E110" s="71">
        <v>10372.000000000005</v>
      </c>
      <c r="F110" s="209">
        <v>137707.31000000008</v>
      </c>
      <c r="G110" s="214">
        <f t="shared" si="7"/>
        <v>13.276832819128424</v>
      </c>
      <c r="H110" s="222">
        <f t="shared" si="8"/>
        <v>119.19247587527792</v>
      </c>
    </row>
    <row r="111" spans="1:9" x14ac:dyDescent="0.2">
      <c r="A111" s="73" t="s">
        <v>112</v>
      </c>
      <c r="B111" s="74">
        <v>5405.8699999999981</v>
      </c>
      <c r="C111" s="50">
        <v>50261.789999999979</v>
      </c>
      <c r="D111" s="75">
        <f t="shared" si="12"/>
        <v>9.2976320185280077</v>
      </c>
      <c r="E111" s="71">
        <v>4456.7700000000004</v>
      </c>
      <c r="F111" s="209">
        <v>44019.020000000004</v>
      </c>
      <c r="G111" s="214">
        <f t="shared" si="7"/>
        <v>9.8768884191914772</v>
      </c>
      <c r="H111" s="222">
        <f t="shared" si="8"/>
        <v>106.23014977909587</v>
      </c>
    </row>
    <row r="112" spans="1:9" x14ac:dyDescent="0.2">
      <c r="A112" s="73" t="s">
        <v>113</v>
      </c>
      <c r="B112" s="74">
        <v>31</v>
      </c>
      <c r="C112" s="50">
        <v>166.5</v>
      </c>
      <c r="D112" s="75">
        <f t="shared" si="12"/>
        <v>5.370967741935484</v>
      </c>
      <c r="E112" s="71">
        <v>8.5</v>
      </c>
      <c r="F112" s="209">
        <v>25.5</v>
      </c>
      <c r="G112" s="214">
        <f t="shared" si="7"/>
        <v>3</v>
      </c>
      <c r="H112" s="222">
        <f t="shared" si="8"/>
        <v>55.85585585585585</v>
      </c>
    </row>
    <row r="113" spans="1:9" x14ac:dyDescent="0.2">
      <c r="A113" s="73" t="s">
        <v>190</v>
      </c>
      <c r="B113" s="74">
        <v>537.1</v>
      </c>
      <c r="C113" s="50">
        <v>7072.75</v>
      </c>
      <c r="D113" s="75">
        <f t="shared" si="12"/>
        <v>13.168404393967604</v>
      </c>
      <c r="E113" s="71">
        <v>76.7</v>
      </c>
      <c r="F113" s="209">
        <v>1930</v>
      </c>
      <c r="G113" s="214">
        <f t="shared" si="7"/>
        <v>25.162972620599739</v>
      </c>
      <c r="H113" s="222">
        <f t="shared" si="8"/>
        <v>191.08596507050467</v>
      </c>
    </row>
    <row r="114" spans="1:9" x14ac:dyDescent="0.2">
      <c r="A114" s="73" t="s">
        <v>114</v>
      </c>
      <c r="B114" s="74">
        <v>4083.2999999999997</v>
      </c>
      <c r="C114" s="50">
        <v>39288.649999999994</v>
      </c>
      <c r="D114" s="75">
        <f t="shared" si="12"/>
        <v>9.6217887492959111</v>
      </c>
      <c r="E114" s="71">
        <v>4898.0500000000011</v>
      </c>
      <c r="F114" s="209">
        <v>50763.899999999972</v>
      </c>
      <c r="G114" s="214">
        <f t="shared" si="7"/>
        <v>10.3641040822368</v>
      </c>
      <c r="H114" s="222">
        <f t="shared" si="8"/>
        <v>107.71494108094204</v>
      </c>
    </row>
    <row r="115" spans="1:9" x14ac:dyDescent="0.2">
      <c r="A115" s="73" t="s">
        <v>115</v>
      </c>
      <c r="B115" s="74">
        <v>5138.0000000000009</v>
      </c>
      <c r="C115" s="50">
        <v>16291.090000000002</v>
      </c>
      <c r="D115" s="75">
        <f t="shared" si="12"/>
        <v>3.1707065005838846</v>
      </c>
      <c r="E115" s="71">
        <v>5014.3999999999996</v>
      </c>
      <c r="F115" s="209">
        <v>23301.270000000004</v>
      </c>
      <c r="G115" s="214">
        <f t="shared" si="7"/>
        <v>4.6468710114869189</v>
      </c>
      <c r="H115" s="222">
        <f t="shared" si="8"/>
        <v>146.55632776578972</v>
      </c>
    </row>
    <row r="116" spans="1:9" x14ac:dyDescent="0.2">
      <c r="A116" s="73" t="s">
        <v>116</v>
      </c>
      <c r="B116" s="74">
        <v>18380.300000000007</v>
      </c>
      <c r="C116" s="50">
        <v>318563.19</v>
      </c>
      <c r="D116" s="75">
        <f t="shared" si="12"/>
        <v>17.33177314842521</v>
      </c>
      <c r="E116" s="71">
        <v>14615.299999999997</v>
      </c>
      <c r="F116" s="209">
        <v>287853.1399999999</v>
      </c>
      <c r="G116" s="214">
        <f t="shared" si="7"/>
        <v>19.695328867693441</v>
      </c>
      <c r="H116" s="222">
        <f t="shared" si="8"/>
        <v>113.6371258671995</v>
      </c>
    </row>
    <row r="117" spans="1:9" x14ac:dyDescent="0.2">
      <c r="A117" s="73" t="s">
        <v>117</v>
      </c>
      <c r="B117" s="74">
        <v>801.1</v>
      </c>
      <c r="C117" s="50">
        <v>6327.9</v>
      </c>
      <c r="D117" s="75">
        <f t="shared" si="12"/>
        <v>7.8990138559480707</v>
      </c>
      <c r="E117" s="71">
        <v>314.5</v>
      </c>
      <c r="F117" s="209">
        <v>2579.5</v>
      </c>
      <c r="G117" s="214">
        <f t="shared" si="7"/>
        <v>8.2019077901430837</v>
      </c>
      <c r="H117" s="222">
        <f t="shared" si="8"/>
        <v>103.83457909707209</v>
      </c>
    </row>
    <row r="118" spans="1:9" ht="13.5" thickBot="1" x14ac:dyDescent="0.25">
      <c r="A118" s="76" t="s">
        <v>118</v>
      </c>
      <c r="B118" s="77">
        <v>145</v>
      </c>
      <c r="C118" s="52">
        <v>896.6</v>
      </c>
      <c r="D118" s="78">
        <f>C118/B118</f>
        <v>6.1834482758620695</v>
      </c>
      <c r="E118" s="71">
        <v>75</v>
      </c>
      <c r="F118" s="209">
        <v>412.5</v>
      </c>
      <c r="G118" s="220">
        <f t="shared" si="7"/>
        <v>5.5</v>
      </c>
      <c r="H118" s="222">
        <f t="shared" si="8"/>
        <v>88.947133615882208</v>
      </c>
      <c r="I118" s="8"/>
    </row>
    <row r="119" spans="1:9" ht="13.5" thickBot="1" x14ac:dyDescent="0.25">
      <c r="A119" s="79" t="s">
        <v>119</v>
      </c>
      <c r="B119" s="80">
        <f>SUM(B120:B128)</f>
        <v>271544.8</v>
      </c>
      <c r="C119" s="80">
        <f>SUM(C120:C128)</f>
        <v>2096863.1899999995</v>
      </c>
      <c r="D119" s="80">
        <f>C119/B119</f>
        <v>7.7219788042341433</v>
      </c>
      <c r="E119" s="80">
        <f>SUM(E120:E128)</f>
        <v>252465.75</v>
      </c>
      <c r="F119" s="210">
        <f>SUM(F120:F128)</f>
        <v>2297267.3099999996</v>
      </c>
      <c r="G119" s="221">
        <f t="shared" si="7"/>
        <v>9.0993226209891827</v>
      </c>
      <c r="H119" s="221">
        <f t="shared" si="8"/>
        <v>117.83666922265843</v>
      </c>
    </row>
    <row r="120" spans="1:9" x14ac:dyDescent="0.2">
      <c r="A120" s="70" t="s">
        <v>120</v>
      </c>
      <c r="B120" s="71">
        <v>24880.769999999946</v>
      </c>
      <c r="C120" s="48">
        <v>285280.94999999984</v>
      </c>
      <c r="D120" s="72">
        <f>C120/B120</f>
        <v>11.465921271729149</v>
      </c>
      <c r="E120" s="71">
        <v>37561.139999999992</v>
      </c>
      <c r="F120" s="209">
        <v>432175.02999999985</v>
      </c>
      <c r="G120" s="219">
        <f t="shared" si="7"/>
        <v>11.505908233882144</v>
      </c>
      <c r="H120" s="222">
        <f t="shared" si="8"/>
        <v>100.34874617752337</v>
      </c>
    </row>
    <row r="121" spans="1:9" x14ac:dyDescent="0.2">
      <c r="A121" s="73" t="s">
        <v>121</v>
      </c>
      <c r="B121" s="74">
        <v>254.70000000000002</v>
      </c>
      <c r="C121" s="50">
        <v>2239.3999999999996</v>
      </c>
      <c r="D121" s="75">
        <f t="shared" ref="D121:D126" si="13">C121/B121</f>
        <v>8.7923046721633273</v>
      </c>
      <c r="E121" s="71">
        <v>305.10000000000008</v>
      </c>
      <c r="F121" s="209">
        <v>2909.5</v>
      </c>
      <c r="G121" s="214">
        <f t="shared" si="7"/>
        <v>9.5362176335627638</v>
      </c>
      <c r="H121" s="222">
        <f t="shared" si="8"/>
        <v>108.46095522320427</v>
      </c>
    </row>
    <row r="122" spans="1:9" x14ac:dyDescent="0.2">
      <c r="A122" s="73" t="s">
        <v>122</v>
      </c>
      <c r="B122" s="74">
        <v>35992.180000000008</v>
      </c>
      <c r="C122" s="50">
        <v>415108.73000000004</v>
      </c>
      <c r="D122" s="75">
        <f t="shared" si="13"/>
        <v>11.533303345337792</v>
      </c>
      <c r="E122" s="71">
        <v>35621.800000000003</v>
      </c>
      <c r="F122" s="209">
        <v>416183.71999999986</v>
      </c>
      <c r="G122" s="214">
        <f t="shared" si="7"/>
        <v>11.683399491322724</v>
      </c>
      <c r="H122" s="222">
        <f t="shared" si="8"/>
        <v>101.30141505421868</v>
      </c>
    </row>
    <row r="123" spans="1:9" x14ac:dyDescent="0.2">
      <c r="A123" s="73" t="s">
        <v>123</v>
      </c>
      <c r="B123" s="74">
        <v>1229.1200000000013</v>
      </c>
      <c r="C123" s="50">
        <v>6150.4699999999975</v>
      </c>
      <c r="D123" s="75">
        <f t="shared" si="13"/>
        <v>5.0039621843269915</v>
      </c>
      <c r="E123" s="71">
        <v>2531.2699999999995</v>
      </c>
      <c r="F123" s="209">
        <v>10421.870000000006</v>
      </c>
      <c r="G123" s="214">
        <f t="shared" si="7"/>
        <v>4.1172494439550142</v>
      </c>
      <c r="H123" s="222">
        <f t="shared" si="8"/>
        <v>82.279787342333094</v>
      </c>
    </row>
    <row r="124" spans="1:9" x14ac:dyDescent="0.2">
      <c r="A124" s="73" t="s">
        <v>124</v>
      </c>
      <c r="B124" s="74">
        <v>61029.880000000005</v>
      </c>
      <c r="C124" s="50">
        <v>103202.67000000016</v>
      </c>
      <c r="D124" s="75">
        <f t="shared" si="13"/>
        <v>1.6910187272201773</v>
      </c>
      <c r="E124" s="71">
        <v>40921.769999999982</v>
      </c>
      <c r="F124" s="209">
        <v>102457.22000000002</v>
      </c>
      <c r="G124" s="214">
        <f t="shared" si="7"/>
        <v>2.5037338316500009</v>
      </c>
      <c r="H124" s="222">
        <f t="shared" si="8"/>
        <v>148.0606803075342</v>
      </c>
    </row>
    <row r="125" spans="1:9" x14ac:dyDescent="0.2">
      <c r="A125" s="73" t="s">
        <v>125</v>
      </c>
      <c r="B125" s="74">
        <v>11136.380000000001</v>
      </c>
      <c r="C125" s="50">
        <v>67313.490000000005</v>
      </c>
      <c r="D125" s="75">
        <f t="shared" si="13"/>
        <v>6.0444677713942951</v>
      </c>
      <c r="E125" s="71">
        <v>12122.999999999978</v>
      </c>
      <c r="F125" s="209">
        <v>77294.519999999859</v>
      </c>
      <c r="G125" s="214">
        <f t="shared" si="7"/>
        <v>6.3758574610244985</v>
      </c>
      <c r="H125" s="222">
        <f t="shared" si="8"/>
        <v>105.48252885388057</v>
      </c>
    </row>
    <row r="126" spans="1:9" x14ac:dyDescent="0.2">
      <c r="A126" s="73" t="s">
        <v>126</v>
      </c>
      <c r="B126" s="74">
        <v>42141.119999999995</v>
      </c>
      <c r="C126" s="50">
        <v>42130.020000000084</v>
      </c>
      <c r="D126" s="75">
        <f t="shared" si="13"/>
        <v>0.99973659931202796</v>
      </c>
      <c r="E126" s="71">
        <v>14083.57</v>
      </c>
      <c r="F126" s="209">
        <v>21555.510000000002</v>
      </c>
      <c r="G126" s="214">
        <f t="shared" si="7"/>
        <v>1.5305430370282536</v>
      </c>
      <c r="H126" s="222">
        <f t="shared" si="8"/>
        <v>153.09462893341123</v>
      </c>
    </row>
    <row r="127" spans="1:9" x14ac:dyDescent="0.2">
      <c r="A127" s="73" t="s">
        <v>152</v>
      </c>
      <c r="B127" s="74"/>
      <c r="C127" s="50"/>
      <c r="D127" s="75"/>
      <c r="E127" s="71">
        <v>71.2</v>
      </c>
      <c r="F127" s="209">
        <v>427.2</v>
      </c>
      <c r="G127" s="214">
        <f t="shared" si="7"/>
        <v>6</v>
      </c>
      <c r="H127" s="222"/>
    </row>
    <row r="128" spans="1:9" ht="13.5" thickBot="1" x14ac:dyDescent="0.25">
      <c r="A128" s="81" t="s">
        <v>132</v>
      </c>
      <c r="B128" s="82">
        <v>94880.650000000009</v>
      </c>
      <c r="C128" s="83">
        <v>1175437.4599999995</v>
      </c>
      <c r="D128" s="78">
        <f>C128/B128</f>
        <v>12.388589875807126</v>
      </c>
      <c r="E128" s="71">
        <v>109246.90000000004</v>
      </c>
      <c r="F128" s="209">
        <v>1233842.7399999998</v>
      </c>
      <c r="G128" s="215">
        <f t="shared" si="7"/>
        <v>11.294075529831961</v>
      </c>
      <c r="H128" s="222">
        <f t="shared" si="8"/>
        <v>91.165141820437768</v>
      </c>
      <c r="I128" s="8"/>
    </row>
    <row r="129" spans="1:11" ht="13.5" thickBot="1" x14ac:dyDescent="0.25">
      <c r="A129" s="79" t="s">
        <v>144</v>
      </c>
      <c r="B129" s="80">
        <f>SUM(B130:B137)</f>
        <v>173913.7</v>
      </c>
      <c r="C129" s="80">
        <f>SUM(C130:C137)</f>
        <v>543285.46000000008</v>
      </c>
      <c r="D129" s="80">
        <f>C129/B129</f>
        <v>3.1238796023545015</v>
      </c>
      <c r="E129" s="80">
        <f>SUM(E130:E137)</f>
        <v>135556.25000000003</v>
      </c>
      <c r="F129" s="210">
        <f>SUM(F130:F137)</f>
        <v>410008.49000000005</v>
      </c>
      <c r="G129" s="233">
        <f t="shared" si="7"/>
        <v>3.0246373000138318</v>
      </c>
      <c r="H129" s="233">
        <f t="shared" si="8"/>
        <v>96.823107322514304</v>
      </c>
    </row>
    <row r="130" spans="1:11" x14ac:dyDescent="0.2">
      <c r="A130" s="88" t="s">
        <v>92</v>
      </c>
      <c r="B130" s="89">
        <v>104586.8</v>
      </c>
      <c r="C130" s="90">
        <v>323845.90000000014</v>
      </c>
      <c r="D130" s="91">
        <f>C130/B130</f>
        <v>3.0964318632944132</v>
      </c>
      <c r="E130" s="211">
        <v>82895.649999999994</v>
      </c>
      <c r="F130" s="228">
        <v>272027.93000000005</v>
      </c>
      <c r="G130" s="213">
        <f t="shared" si="7"/>
        <v>3.2815706252378751</v>
      </c>
      <c r="H130" s="222">
        <f t="shared" si="8"/>
        <v>105.97910014226781</v>
      </c>
      <c r="K130" s="162"/>
    </row>
    <row r="131" spans="1:11" x14ac:dyDescent="0.2">
      <c r="A131" s="73" t="s">
        <v>93</v>
      </c>
      <c r="B131" s="74">
        <v>67359.5</v>
      </c>
      <c r="C131" s="50">
        <v>213353.46</v>
      </c>
      <c r="D131" s="75">
        <f t="shared" ref="D131:D134" si="14">C131/B131</f>
        <v>3.1673848529160695</v>
      </c>
      <c r="E131" s="209">
        <v>49388</v>
      </c>
      <c r="F131" s="229">
        <v>122479.5</v>
      </c>
      <c r="G131" s="214">
        <f t="shared" si="7"/>
        <v>2.4799445209362596</v>
      </c>
      <c r="H131" s="222">
        <f t="shared" si="8"/>
        <v>78.296280246875767</v>
      </c>
    </row>
    <row r="132" spans="1:11" x14ac:dyDescent="0.2">
      <c r="A132" s="73" t="s">
        <v>94</v>
      </c>
      <c r="B132" s="74">
        <v>11</v>
      </c>
      <c r="C132" s="50">
        <v>50</v>
      </c>
      <c r="D132" s="75">
        <f t="shared" si="14"/>
        <v>4.5454545454545459</v>
      </c>
      <c r="E132" s="209">
        <v>2599</v>
      </c>
      <c r="F132" s="229">
        <v>10353.5</v>
      </c>
      <c r="G132" s="214">
        <f t="shared" si="7"/>
        <v>3.9836475567525973</v>
      </c>
      <c r="H132" s="222">
        <f t="shared" si="8"/>
        <v>87.640246248557133</v>
      </c>
    </row>
    <row r="133" spans="1:11" x14ac:dyDescent="0.2">
      <c r="A133" s="73" t="s">
        <v>95</v>
      </c>
      <c r="B133" s="74"/>
      <c r="C133" s="50"/>
      <c r="D133" s="75"/>
      <c r="E133" s="227">
        <v>14.699999999999998</v>
      </c>
      <c r="F133" s="230">
        <v>1470</v>
      </c>
      <c r="G133" s="214">
        <f t="shared" si="7"/>
        <v>100.00000000000001</v>
      </c>
      <c r="H133" s="222"/>
    </row>
    <row r="134" spans="1:11" x14ac:dyDescent="0.2">
      <c r="A134" s="73" t="s">
        <v>96</v>
      </c>
      <c r="B134" s="74">
        <v>118.69999999999997</v>
      </c>
      <c r="C134" s="50">
        <v>388.38</v>
      </c>
      <c r="D134" s="75">
        <f t="shared" si="14"/>
        <v>3.2719460825610791</v>
      </c>
      <c r="E134" s="227">
        <v>135.70000000000002</v>
      </c>
      <c r="F134" s="230">
        <v>221.57</v>
      </c>
      <c r="G134" s="214">
        <f t="shared" si="7"/>
        <v>1.6327929255711124</v>
      </c>
      <c r="H134" s="222">
        <f t="shared" si="8"/>
        <v>49.902806597994491</v>
      </c>
    </row>
    <row r="135" spans="1:11" x14ac:dyDescent="0.2">
      <c r="A135" s="73" t="s">
        <v>197</v>
      </c>
      <c r="B135" s="77"/>
      <c r="C135" s="52"/>
      <c r="D135" s="78"/>
      <c r="E135" s="227">
        <v>6</v>
      </c>
      <c r="F135" s="230">
        <v>48</v>
      </c>
      <c r="G135" s="214">
        <f t="shared" si="7"/>
        <v>8</v>
      </c>
      <c r="H135" s="226"/>
    </row>
    <row r="136" spans="1:11" x14ac:dyDescent="0.2">
      <c r="A136" s="73" t="s">
        <v>99</v>
      </c>
      <c r="B136" s="77"/>
      <c r="C136" s="52"/>
      <c r="D136" s="78"/>
      <c r="E136" s="227">
        <v>20.599999999999998</v>
      </c>
      <c r="F136" s="230">
        <v>2060</v>
      </c>
      <c r="G136" s="214">
        <f t="shared" si="7"/>
        <v>100.00000000000001</v>
      </c>
      <c r="H136" s="232"/>
    </row>
    <row r="137" spans="1:11" ht="13.5" thickBot="1" x14ac:dyDescent="0.25">
      <c r="A137" s="81" t="s">
        <v>100</v>
      </c>
      <c r="B137" s="82">
        <v>1837.7</v>
      </c>
      <c r="C137" s="83">
        <v>5647.72</v>
      </c>
      <c r="D137" s="84">
        <f>C137/B137</f>
        <v>3.0732546117429398</v>
      </c>
      <c r="E137" s="212">
        <v>496.6</v>
      </c>
      <c r="F137" s="231">
        <v>1347.99</v>
      </c>
      <c r="G137" s="215">
        <f t="shared" si="7"/>
        <v>2.7144381796214256</v>
      </c>
      <c r="H137" s="223">
        <f t="shared" si="8"/>
        <v>88.324545882060264</v>
      </c>
    </row>
    <row r="138" spans="1:11" x14ac:dyDescent="0.2">
      <c r="B138" s="92"/>
      <c r="C138" s="92"/>
      <c r="D138" s="6"/>
      <c r="E138" s="92"/>
      <c r="F138" s="92"/>
    </row>
    <row r="139" spans="1:11" ht="15" x14ac:dyDescent="0.25">
      <c r="A139" s="65"/>
      <c r="B139" s="64"/>
      <c r="C139" s="64"/>
      <c r="D139" s="87"/>
      <c r="E139" s="40"/>
      <c r="F139" s="40"/>
      <c r="G139" s="206"/>
      <c r="H139" s="206"/>
    </row>
    <row r="140" spans="1:11" x14ac:dyDescent="0.2">
      <c r="A140" s="264"/>
      <c r="B140" s="264"/>
      <c r="C140" s="264"/>
      <c r="D140" s="264"/>
      <c r="E140" s="264"/>
      <c r="F140" s="264"/>
      <c r="G140" s="264"/>
      <c r="H140" s="264"/>
    </row>
  </sheetData>
  <mergeCells count="3">
    <mergeCell ref="B9:D9"/>
    <mergeCell ref="E9:G9"/>
    <mergeCell ref="H9:H10"/>
  </mergeCells>
  <pageMargins left="0.7" right="0.7" top="0.75" bottom="0.75" header="0.3" footer="0.3"/>
  <pageSetup paperSize="9" orientation="portrait" r:id="rId1"/>
  <ignoredErrors>
    <ignoredError sqref="D11:D12 D70 D80 D108 D119 D88 D12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49E1-5CDE-4CD4-BC66-55248A8E2F08}">
  <dimension ref="A1:F16"/>
  <sheetViews>
    <sheetView workbookViewId="0"/>
  </sheetViews>
  <sheetFormatPr defaultRowHeight="15" x14ac:dyDescent="0.25"/>
  <cols>
    <col min="1" max="1" width="55.140625" style="1" bestFit="1" customWidth="1"/>
    <col min="2" max="3" width="12.42578125" style="1" bestFit="1" customWidth="1"/>
    <col min="4" max="4" width="11.140625" style="1" customWidth="1"/>
    <col min="5" max="16384" width="9.140625" style="1"/>
  </cols>
  <sheetData>
    <row r="1" spans="1:6" x14ac:dyDescent="0.25">
      <c r="A1" s="272" t="s">
        <v>9</v>
      </c>
      <c r="B1" s="41"/>
      <c r="C1" s="41"/>
      <c r="D1" s="41"/>
    </row>
    <row r="2" spans="1:6" x14ac:dyDescent="0.25">
      <c r="A2" s="272" t="s">
        <v>10</v>
      </c>
      <c r="B2" s="41"/>
      <c r="C2" s="41"/>
      <c r="D2" s="41"/>
    </row>
    <row r="3" spans="1:6" x14ac:dyDescent="0.25">
      <c r="A3" s="42"/>
      <c r="B3" s="41"/>
      <c r="C3" s="43"/>
      <c r="D3" s="44"/>
    </row>
    <row r="4" spans="1:6" x14ac:dyDescent="0.25">
      <c r="A4" s="43" t="s">
        <v>173</v>
      </c>
      <c r="B4" s="10" t="s">
        <v>201</v>
      </c>
      <c r="C4" s="43"/>
      <c r="D4" s="44"/>
    </row>
    <row r="5" spans="1:6" x14ac:dyDescent="0.25">
      <c r="A5" s="43" t="s">
        <v>174</v>
      </c>
      <c r="B5" s="10" t="s">
        <v>198</v>
      </c>
      <c r="C5" s="43"/>
      <c r="D5" s="44"/>
    </row>
    <row r="6" spans="1:6" x14ac:dyDescent="0.25">
      <c r="A6" s="43"/>
      <c r="B6" s="44"/>
      <c r="C6" s="43"/>
      <c r="D6" s="44"/>
    </row>
    <row r="7" spans="1:6" x14ac:dyDescent="0.25">
      <c r="A7" s="110" t="s">
        <v>186</v>
      </c>
      <c r="B7" s="40"/>
      <c r="C7" s="40"/>
      <c r="D7" s="40"/>
      <c r="F7" s="4"/>
    </row>
    <row r="8" spans="1:6" ht="15.75" thickBot="1" x14ac:dyDescent="0.3">
      <c r="A8" s="40"/>
      <c r="B8" s="40"/>
      <c r="C8" s="40"/>
      <c r="D8" s="40"/>
    </row>
    <row r="9" spans="1:6" ht="43.5" thickBot="1" x14ac:dyDescent="0.3">
      <c r="A9" s="109" t="s">
        <v>133</v>
      </c>
      <c r="B9" s="115" t="s">
        <v>148</v>
      </c>
      <c r="C9" s="115" t="s">
        <v>202</v>
      </c>
      <c r="D9" s="116" t="s">
        <v>194</v>
      </c>
    </row>
    <row r="10" spans="1:6" x14ac:dyDescent="0.25">
      <c r="A10" s="113" t="s">
        <v>0</v>
      </c>
      <c r="B10" s="114">
        <v>22729.999999999996</v>
      </c>
      <c r="C10" s="114">
        <v>43432.24</v>
      </c>
      <c r="D10" s="197">
        <f>C10/B10*100</f>
        <v>191.07892652881657</v>
      </c>
      <c r="F10" s="4"/>
    </row>
    <row r="11" spans="1:6" x14ac:dyDescent="0.25">
      <c r="A11" s="111" t="s">
        <v>158</v>
      </c>
      <c r="B11" s="200">
        <v>1420</v>
      </c>
      <c r="C11" s="200">
        <v>2697.2</v>
      </c>
      <c r="D11" s="198">
        <f>C11/B11*100</f>
        <v>189.94366197183098</v>
      </c>
    </row>
    <row r="12" spans="1:6" x14ac:dyDescent="0.25">
      <c r="A12" s="111" t="s">
        <v>159</v>
      </c>
      <c r="B12" s="200">
        <v>8270</v>
      </c>
      <c r="C12" s="200">
        <v>14317.27</v>
      </c>
      <c r="D12" s="198">
        <f t="shared" ref="D12:D13" si="0">C12/B12*100</f>
        <v>173.1229746070133</v>
      </c>
    </row>
    <row r="13" spans="1:6" ht="15.75" thickBot="1" x14ac:dyDescent="0.3">
      <c r="A13" s="112" t="s">
        <v>162</v>
      </c>
      <c r="B13" s="201">
        <v>13040</v>
      </c>
      <c r="C13" s="201">
        <v>26417.77</v>
      </c>
      <c r="D13" s="199">
        <f t="shared" si="0"/>
        <v>202.59026073619631</v>
      </c>
    </row>
    <row r="15" spans="1:6" x14ac:dyDescent="0.25">
      <c r="B15" s="27"/>
    </row>
    <row r="16" spans="1:6" x14ac:dyDescent="0.25">
      <c r="B16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8A689-B302-4AE0-B170-788FFE831429}">
  <dimension ref="A1:M29"/>
  <sheetViews>
    <sheetView zoomScaleNormal="100" workbookViewId="0">
      <selection activeCell="K11" sqref="K11:N18"/>
    </sheetView>
  </sheetViews>
  <sheetFormatPr defaultRowHeight="15" x14ac:dyDescent="0.25"/>
  <cols>
    <col min="1" max="1" width="40.85546875" style="1" customWidth="1"/>
    <col min="2" max="2" width="22.28515625" style="2" customWidth="1"/>
    <col min="3" max="3" width="16.7109375" style="2" customWidth="1"/>
    <col min="4" max="4" width="18.7109375" style="2" customWidth="1"/>
    <col min="5" max="5" width="15.42578125" style="2" customWidth="1"/>
    <col min="6" max="6" width="19" style="1" customWidth="1"/>
    <col min="7" max="7" width="12.85546875" style="9" customWidth="1"/>
    <col min="8" max="8" width="13" style="9" customWidth="1"/>
    <col min="9" max="9" width="17" style="1" customWidth="1"/>
    <col min="10" max="10" width="9.140625" style="1"/>
    <col min="11" max="11" width="12.140625" style="1" customWidth="1"/>
    <col min="12" max="16384" width="9.140625" style="1"/>
  </cols>
  <sheetData>
    <row r="1" spans="1:13" x14ac:dyDescent="0.25">
      <c r="A1" s="272" t="s">
        <v>9</v>
      </c>
      <c r="B1" s="41"/>
      <c r="C1" s="41"/>
      <c r="D1" s="41"/>
      <c r="E1" s="40"/>
      <c r="F1" s="40"/>
      <c r="G1" s="40"/>
      <c r="H1" s="40"/>
      <c r="I1" s="40"/>
      <c r="J1" s="40"/>
    </row>
    <row r="2" spans="1:13" x14ac:dyDescent="0.25">
      <c r="A2" s="272" t="s">
        <v>10</v>
      </c>
      <c r="B2" s="41"/>
      <c r="C2" s="41"/>
      <c r="D2" s="41"/>
      <c r="E2" s="40"/>
      <c r="F2" s="40"/>
      <c r="G2" s="40"/>
      <c r="H2" s="40"/>
      <c r="I2" s="40"/>
      <c r="J2" s="40"/>
    </row>
    <row r="3" spans="1:13" x14ac:dyDescent="0.25">
      <c r="A3" s="42"/>
      <c r="B3" s="41"/>
      <c r="C3" s="43"/>
      <c r="D3" s="44"/>
      <c r="E3" s="40"/>
      <c r="F3" s="40"/>
      <c r="G3" s="40"/>
      <c r="H3" s="40"/>
      <c r="I3" s="40"/>
      <c r="J3" s="40"/>
    </row>
    <row r="4" spans="1:13" x14ac:dyDescent="0.25">
      <c r="A4" s="43" t="s">
        <v>173</v>
      </c>
      <c r="B4" s="10" t="s">
        <v>201</v>
      </c>
      <c r="C4" s="43"/>
      <c r="D4" s="44"/>
      <c r="E4" s="40"/>
      <c r="F4" s="40"/>
      <c r="G4" s="40"/>
      <c r="H4" s="40"/>
      <c r="I4" s="40"/>
      <c r="J4" s="40"/>
    </row>
    <row r="5" spans="1:13" x14ac:dyDescent="0.25">
      <c r="A5" s="43" t="s">
        <v>174</v>
      </c>
      <c r="B5" s="10" t="s">
        <v>198</v>
      </c>
      <c r="C5" s="43"/>
      <c r="D5" s="44"/>
      <c r="E5" s="40"/>
      <c r="F5" s="40"/>
      <c r="G5" s="40"/>
      <c r="H5" s="40"/>
      <c r="I5" s="40"/>
      <c r="J5" s="40"/>
    </row>
    <row r="6" spans="1:13" x14ac:dyDescent="0.25">
      <c r="A6" s="43"/>
      <c r="B6" s="44"/>
      <c r="C6" s="43"/>
      <c r="D6" s="44"/>
      <c r="E6" s="40"/>
      <c r="F6" s="40"/>
      <c r="G6" s="40"/>
      <c r="H6" s="40"/>
      <c r="I6" s="40"/>
      <c r="J6" s="40"/>
    </row>
    <row r="7" spans="1:13" x14ac:dyDescent="0.25">
      <c r="A7" s="93" t="s">
        <v>170</v>
      </c>
      <c r="B7" s="94"/>
      <c r="C7" s="94"/>
      <c r="D7" s="94"/>
      <c r="E7" s="40"/>
      <c r="F7" s="40"/>
      <c r="G7" s="40"/>
      <c r="H7" s="40"/>
      <c r="I7" s="40"/>
      <c r="J7" s="40"/>
    </row>
    <row r="8" spans="1:13" ht="15.75" thickBot="1" x14ac:dyDescent="0.3">
      <c r="A8" s="40"/>
      <c r="B8" s="40"/>
      <c r="C8" s="40"/>
      <c r="D8" s="40"/>
      <c r="E8" s="40"/>
      <c r="F8" s="40"/>
      <c r="G8" s="40"/>
      <c r="H8" s="40"/>
      <c r="I8" s="40"/>
      <c r="J8" s="40"/>
      <c r="K8" s="4"/>
    </row>
    <row r="9" spans="1:13" customFormat="1" ht="15" customHeight="1" x14ac:dyDescent="0.25">
      <c r="A9" s="327"/>
      <c r="B9" s="322" t="s">
        <v>156</v>
      </c>
      <c r="C9" s="323"/>
      <c r="D9" s="323"/>
      <c r="E9" s="322" t="s">
        <v>208</v>
      </c>
      <c r="F9" s="323"/>
      <c r="G9" s="324"/>
      <c r="H9" s="325" t="s">
        <v>209</v>
      </c>
      <c r="I9" s="327" t="s">
        <v>200</v>
      </c>
    </row>
    <row r="10" spans="1:13" customFormat="1" ht="29.25" thickBot="1" x14ac:dyDescent="0.3">
      <c r="A10" s="328"/>
      <c r="B10" s="119" t="s">
        <v>164</v>
      </c>
      <c r="C10" s="120" t="s">
        <v>165</v>
      </c>
      <c r="D10" s="287" t="s">
        <v>166</v>
      </c>
      <c r="E10" s="121" t="s">
        <v>164</v>
      </c>
      <c r="F10" s="120" t="s">
        <v>165</v>
      </c>
      <c r="G10" s="256" t="s">
        <v>166</v>
      </c>
      <c r="H10" s="326"/>
      <c r="I10" s="328"/>
    </row>
    <row r="11" spans="1:13" customFormat="1" x14ac:dyDescent="0.25">
      <c r="A11" s="122" t="s">
        <v>3</v>
      </c>
      <c r="B11" s="164">
        <v>3271537.3</v>
      </c>
      <c r="C11" s="202">
        <v>50525355.199999996</v>
      </c>
      <c r="D11" s="288">
        <f t="shared" ref="D11:D15" si="0">C11/B11</f>
        <v>15.443918429418487</v>
      </c>
      <c r="E11" s="295">
        <v>4332522</v>
      </c>
      <c r="F11" s="202">
        <v>35761734.305000007</v>
      </c>
      <c r="G11" s="166">
        <f>F11/E11</f>
        <v>8.2542533667457452</v>
      </c>
      <c r="H11" s="253">
        <f t="shared" ref="H11:H17" si="1">E11/B11*100</f>
        <v>132.43076886208817</v>
      </c>
      <c r="I11" s="167">
        <f t="shared" ref="I11:I17" si="2">(G11/D11)*100</f>
        <v>53.44662628509198</v>
      </c>
      <c r="K11" s="351"/>
      <c r="L11" s="351"/>
      <c r="M11" s="351"/>
    </row>
    <row r="12" spans="1:13" customFormat="1" x14ac:dyDescent="0.25">
      <c r="A12" s="123" t="s">
        <v>153</v>
      </c>
      <c r="B12" s="142">
        <v>8514986.9799999967</v>
      </c>
      <c r="C12" s="203">
        <v>63193823.634399995</v>
      </c>
      <c r="D12" s="289">
        <f t="shared" si="0"/>
        <v>7.4214821212093058</v>
      </c>
      <c r="E12" s="296">
        <v>7922421.6100000003</v>
      </c>
      <c r="F12" s="203">
        <v>57247458.609999999</v>
      </c>
      <c r="G12" s="166">
        <f t="shared" ref="G12:G17" si="3">F12/E12</f>
        <v>7.2260050560475024</v>
      </c>
      <c r="H12" s="254">
        <f t="shared" si="1"/>
        <v>93.040912788336456</v>
      </c>
      <c r="I12" s="124">
        <f t="shared" si="2"/>
        <v>97.366064325572339</v>
      </c>
      <c r="K12" s="351"/>
      <c r="L12" s="351"/>
    </row>
    <row r="13" spans="1:13" customFormat="1" x14ac:dyDescent="0.25">
      <c r="A13" s="123" t="s">
        <v>4</v>
      </c>
      <c r="B13" s="142">
        <v>8922275.8200000022</v>
      </c>
      <c r="C13" s="203">
        <v>63149851.775355995</v>
      </c>
      <c r="D13" s="289">
        <f t="shared" si="0"/>
        <v>7.0777739950384069</v>
      </c>
      <c r="E13" s="296">
        <v>10350955.647712093</v>
      </c>
      <c r="F13" s="203">
        <v>74572932.448000014</v>
      </c>
      <c r="G13" s="166">
        <f t="shared" si="3"/>
        <v>7.2044490369817327</v>
      </c>
      <c r="H13" s="254">
        <f t="shared" si="1"/>
        <v>116.01250461804362</v>
      </c>
      <c r="I13" s="124">
        <f t="shared" si="2"/>
        <v>101.78975822104699</v>
      </c>
      <c r="K13" s="351"/>
      <c r="L13" s="351"/>
    </row>
    <row r="14" spans="1:13" customFormat="1" x14ac:dyDescent="0.25">
      <c r="A14" s="123" t="s">
        <v>154</v>
      </c>
      <c r="B14" s="142">
        <v>93428.650000000023</v>
      </c>
      <c r="C14" s="203">
        <v>1132338.3799999997</v>
      </c>
      <c r="D14" s="289">
        <f t="shared" si="0"/>
        <v>12.119819562842869</v>
      </c>
      <c r="E14" s="296">
        <v>74150.199999999983</v>
      </c>
      <c r="F14" s="203">
        <v>1084438.26</v>
      </c>
      <c r="G14" s="166">
        <f t="shared" si="3"/>
        <v>14.624886514129432</v>
      </c>
      <c r="H14" s="254">
        <f t="shared" si="1"/>
        <v>79.365590747591838</v>
      </c>
      <c r="I14" s="124">
        <f t="shared" si="2"/>
        <v>120.66917694853012</v>
      </c>
      <c r="K14" s="351"/>
      <c r="L14" s="351"/>
    </row>
    <row r="15" spans="1:13" customFormat="1" x14ac:dyDescent="0.25">
      <c r="A15" s="123" t="s">
        <v>155</v>
      </c>
      <c r="B15" s="142">
        <v>937986.32000000007</v>
      </c>
      <c r="C15" s="203">
        <v>1965698.3399999996</v>
      </c>
      <c r="D15" s="290">
        <f t="shared" si="0"/>
        <v>2.0956577916829313</v>
      </c>
      <c r="E15" s="296">
        <v>825034.67</v>
      </c>
      <c r="F15" s="203">
        <v>2140673.3050000002</v>
      </c>
      <c r="G15" s="166">
        <f t="shared" si="3"/>
        <v>2.5946464831593077</v>
      </c>
      <c r="H15" s="255">
        <f t="shared" si="1"/>
        <v>87.958070646488736</v>
      </c>
      <c r="I15" s="124">
        <f t="shared" si="2"/>
        <v>123.8105998725899</v>
      </c>
      <c r="K15" s="351"/>
      <c r="L15" s="351"/>
    </row>
    <row r="16" spans="1:13" customFormat="1" ht="15.75" thickBot="1" x14ac:dyDescent="0.3">
      <c r="A16" s="125" t="s">
        <v>188</v>
      </c>
      <c r="B16" s="165">
        <v>1442775.3</v>
      </c>
      <c r="C16" s="204">
        <v>10394352.75</v>
      </c>
      <c r="D16" s="291">
        <f>C16/B16</f>
        <v>7.2044155108560561</v>
      </c>
      <c r="E16" s="297">
        <v>1436481.5199999993</v>
      </c>
      <c r="F16" s="204">
        <v>10924237.699999999</v>
      </c>
      <c r="G16" s="257">
        <f t="shared" si="3"/>
        <v>7.604857805619389</v>
      </c>
      <c r="H16" s="293">
        <f t="shared" si="1"/>
        <v>99.563772681719684</v>
      </c>
      <c r="I16" s="117">
        <f t="shared" si="2"/>
        <v>105.55828983156124</v>
      </c>
      <c r="K16" s="351"/>
      <c r="L16" s="351"/>
    </row>
    <row r="17" spans="1:12" customFormat="1" ht="15.75" thickBot="1" x14ac:dyDescent="0.3">
      <c r="A17" s="248" t="s">
        <v>0</v>
      </c>
      <c r="B17" s="249">
        <f>SUM(B11:B16)</f>
        <v>23182990.370000001</v>
      </c>
      <c r="C17" s="249">
        <f>SUM(C11:C16)</f>
        <v>190361420.07975599</v>
      </c>
      <c r="D17" s="292">
        <f>C17/B17</f>
        <v>8.2112538995872431</v>
      </c>
      <c r="E17" s="298">
        <f>SUM(E11:E16)</f>
        <v>24941565.647712093</v>
      </c>
      <c r="F17" s="249">
        <f>SUM(F11:F16)</f>
        <v>181731474.62800002</v>
      </c>
      <c r="G17" s="250">
        <f t="shared" si="3"/>
        <v>7.2862897700518001</v>
      </c>
      <c r="H17" s="294">
        <f t="shared" si="1"/>
        <v>107.58562743479278</v>
      </c>
      <c r="I17" s="251">
        <f t="shared" si="2"/>
        <v>88.735409465514905</v>
      </c>
      <c r="K17" s="351"/>
      <c r="L17" s="351"/>
    </row>
    <row r="18" spans="1:12" x14ac:dyDescent="0.25">
      <c r="B18" s="3"/>
      <c r="E18" s="157"/>
    </row>
    <row r="19" spans="1:12" x14ac:dyDescent="0.25">
      <c r="A19" s="65" t="s">
        <v>176</v>
      </c>
      <c r="B19" s="64"/>
      <c r="C19" s="64"/>
      <c r="D19" s="87"/>
      <c r="E19" s="252"/>
      <c r="F19" s="168"/>
      <c r="G19" s="168"/>
      <c r="H19" s="66"/>
      <c r="I19" s="40"/>
    </row>
    <row r="20" spans="1:12" ht="15" customHeight="1" x14ac:dyDescent="0.25">
      <c r="A20" s="319" t="s">
        <v>191</v>
      </c>
      <c r="B20" s="320"/>
      <c r="C20" s="320"/>
      <c r="D20" s="320"/>
      <c r="E20" s="320"/>
      <c r="F20" s="320"/>
      <c r="G20" s="320"/>
      <c r="H20" s="320"/>
      <c r="I20" s="321"/>
    </row>
    <row r="21" spans="1:12" x14ac:dyDescent="0.25">
      <c r="A21" s="161" t="s">
        <v>189</v>
      </c>
    </row>
    <row r="22" spans="1:12" x14ac:dyDescent="0.25">
      <c r="B22" s="158"/>
      <c r="C22" s="158"/>
      <c r="D22" s="158"/>
      <c r="E22" s="157"/>
      <c r="F22" s="27"/>
    </row>
    <row r="23" spans="1:12" x14ac:dyDescent="0.25">
      <c r="B23" s="158"/>
      <c r="C23" s="158"/>
      <c r="D23" s="158"/>
      <c r="E23" s="157"/>
      <c r="F23" s="27"/>
    </row>
    <row r="24" spans="1:12" x14ac:dyDescent="0.25">
      <c r="B24" s="158"/>
      <c r="C24" s="158"/>
      <c r="D24" s="158"/>
      <c r="E24" s="157"/>
      <c r="F24" s="27"/>
    </row>
    <row r="25" spans="1:12" x14ac:dyDescent="0.25">
      <c r="B25" s="158"/>
      <c r="C25" s="158"/>
      <c r="D25" s="158"/>
      <c r="E25" s="157"/>
    </row>
    <row r="27" spans="1:12" x14ac:dyDescent="0.25">
      <c r="B27" s="158"/>
    </row>
    <row r="29" spans="1:12" x14ac:dyDescent="0.25">
      <c r="B29" s="157"/>
    </row>
  </sheetData>
  <mergeCells count="6">
    <mergeCell ref="A20:I20"/>
    <mergeCell ref="B9:D9"/>
    <mergeCell ref="E9:G9"/>
    <mergeCell ref="H9:H10"/>
    <mergeCell ref="I9:I10"/>
    <mergeCell ref="A9:A10"/>
  </mergeCells>
  <pageMargins left="0.7" right="0.7" top="0.75" bottom="0.75" header="0.3" footer="0.3"/>
  <ignoredErrors>
    <ignoredError sqref="D1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topLeftCell="A4" zoomScaleNormal="100" workbookViewId="0">
      <selection activeCell="E17" sqref="E17"/>
    </sheetView>
  </sheetViews>
  <sheetFormatPr defaultRowHeight="15" x14ac:dyDescent="0.25"/>
  <cols>
    <col min="1" max="1" width="41.42578125" style="1" customWidth="1"/>
    <col min="2" max="2" width="14.5703125" style="1" customWidth="1"/>
    <col min="3" max="4" width="12.7109375" style="1" customWidth="1"/>
    <col min="5" max="5" width="15.7109375" style="1" customWidth="1"/>
    <col min="6" max="6" width="12.7109375" style="1" customWidth="1"/>
    <col min="7" max="7" width="14.7109375" style="1" customWidth="1"/>
    <col min="8" max="8" width="14.85546875" style="1" customWidth="1"/>
    <col min="9" max="9" width="18.42578125" style="1" customWidth="1"/>
    <col min="10" max="11" width="12.7109375" style="1" customWidth="1"/>
    <col min="12" max="12" width="13.85546875" style="178" bestFit="1" customWidth="1"/>
    <col min="13" max="16384" width="9.140625" style="1"/>
  </cols>
  <sheetData>
    <row r="1" spans="1:12" x14ac:dyDescent="0.25">
      <c r="A1" s="272" t="s">
        <v>9</v>
      </c>
      <c r="B1" s="40"/>
      <c r="C1" s="40"/>
      <c r="D1" s="40"/>
      <c r="E1" s="40"/>
      <c r="F1" s="40"/>
      <c r="G1" s="40"/>
      <c r="H1" s="40"/>
      <c r="I1" s="40"/>
    </row>
    <row r="2" spans="1:12" x14ac:dyDescent="0.25">
      <c r="A2" s="272" t="s">
        <v>10</v>
      </c>
      <c r="B2" s="40"/>
      <c r="C2" s="40"/>
      <c r="D2" s="40"/>
      <c r="E2" s="40"/>
      <c r="F2" s="40"/>
      <c r="G2" s="40"/>
      <c r="H2" s="40"/>
      <c r="I2" s="40"/>
    </row>
    <row r="3" spans="1:12" x14ac:dyDescent="0.25">
      <c r="A3" s="42"/>
      <c r="B3" s="40"/>
      <c r="C3" s="43"/>
      <c r="D3" s="44"/>
      <c r="E3" s="40"/>
      <c r="F3" s="40"/>
      <c r="G3" s="40"/>
      <c r="H3" s="40"/>
      <c r="I3" s="40"/>
    </row>
    <row r="4" spans="1:12" x14ac:dyDescent="0.25">
      <c r="A4" s="126" t="s">
        <v>173</v>
      </c>
      <c r="B4" s="10" t="s">
        <v>201</v>
      </c>
      <c r="C4" s="126"/>
      <c r="D4" s="118"/>
      <c r="E4" s="127"/>
      <c r="F4" s="127"/>
      <c r="G4" s="127"/>
      <c r="H4" s="127"/>
      <c r="I4" s="127"/>
    </row>
    <row r="5" spans="1:12" x14ac:dyDescent="0.25">
      <c r="A5" s="126" t="s">
        <v>174</v>
      </c>
      <c r="B5" s="10" t="s">
        <v>198</v>
      </c>
      <c r="C5" s="126"/>
      <c r="D5" s="118"/>
      <c r="E5" s="127"/>
      <c r="F5" s="127"/>
      <c r="G5" s="127"/>
      <c r="H5" s="127"/>
      <c r="I5" s="127"/>
    </row>
    <row r="6" spans="1:12" ht="15" customHeight="1" x14ac:dyDescent="0.25">
      <c r="A6" s="128"/>
      <c r="B6" s="127"/>
      <c r="C6" s="127"/>
      <c r="D6" s="127"/>
      <c r="E6" s="127"/>
      <c r="F6" s="127"/>
      <c r="G6" s="127"/>
      <c r="H6" s="127"/>
      <c r="I6" s="127"/>
    </row>
    <row r="7" spans="1:12" x14ac:dyDescent="0.25">
      <c r="A7" s="129" t="s">
        <v>172</v>
      </c>
      <c r="B7" s="130"/>
      <c r="C7" s="130"/>
      <c r="D7" s="130"/>
      <c r="E7" s="127"/>
      <c r="F7" s="127"/>
      <c r="G7" s="127"/>
      <c r="H7" s="127"/>
      <c r="I7" s="127"/>
    </row>
    <row r="8" spans="1:12" ht="15.75" thickBot="1" x14ac:dyDescent="0.3">
      <c r="A8" s="127"/>
      <c r="B8" s="127"/>
      <c r="C8" s="127"/>
      <c r="D8" s="127"/>
      <c r="E8" s="127"/>
      <c r="F8" s="127"/>
      <c r="G8" s="127"/>
      <c r="H8" s="127"/>
      <c r="I8" s="127"/>
    </row>
    <row r="9" spans="1:12" ht="15" customHeight="1" x14ac:dyDescent="0.25">
      <c r="A9" s="330"/>
      <c r="B9" s="332" t="s">
        <v>156</v>
      </c>
      <c r="C9" s="333"/>
      <c r="D9" s="334"/>
      <c r="E9" s="332" t="s">
        <v>208</v>
      </c>
      <c r="F9" s="333"/>
      <c r="G9" s="334"/>
      <c r="H9" s="335" t="s">
        <v>209</v>
      </c>
      <c r="I9" s="337" t="s">
        <v>200</v>
      </c>
    </row>
    <row r="10" spans="1:12" ht="29.25" thickBot="1" x14ac:dyDescent="0.3">
      <c r="A10" s="331"/>
      <c r="B10" s="131" t="s">
        <v>164</v>
      </c>
      <c r="C10" s="132" t="s">
        <v>165</v>
      </c>
      <c r="D10" s="133" t="s">
        <v>166</v>
      </c>
      <c r="E10" s="131" t="s">
        <v>164</v>
      </c>
      <c r="F10" s="132" t="s">
        <v>165</v>
      </c>
      <c r="G10" s="133" t="s">
        <v>166</v>
      </c>
      <c r="H10" s="336"/>
      <c r="I10" s="338"/>
    </row>
    <row r="11" spans="1:12" x14ac:dyDescent="0.25">
      <c r="A11" s="134" t="s">
        <v>158</v>
      </c>
      <c r="B11" s="138">
        <v>2294280.13</v>
      </c>
      <c r="C11" s="139">
        <v>9326161.7999999989</v>
      </c>
      <c r="D11" s="135">
        <v>4.0649621107950749</v>
      </c>
      <c r="E11" s="146">
        <v>2734531.0699999994</v>
      </c>
      <c r="F11" s="147">
        <v>9479383.75</v>
      </c>
      <c r="G11" s="276">
        <f>F11/E11</f>
        <v>3.466548196872381</v>
      </c>
      <c r="H11" s="273">
        <f>E11/B11*100</f>
        <v>119.18906650688726</v>
      </c>
      <c r="I11" s="143">
        <f>G11/D11*100</f>
        <v>85.27873329167025</v>
      </c>
      <c r="L11" s="179"/>
    </row>
    <row r="12" spans="1:12" x14ac:dyDescent="0.25">
      <c r="A12" s="134" t="s">
        <v>159</v>
      </c>
      <c r="B12" s="138">
        <v>59868.56</v>
      </c>
      <c r="C12" s="139">
        <v>388666.97000000003</v>
      </c>
      <c r="D12" s="135">
        <v>6.4920046515232714</v>
      </c>
      <c r="E12" s="138">
        <v>48731.51</v>
      </c>
      <c r="F12" s="148">
        <v>326929.8</v>
      </c>
      <c r="G12" s="276">
        <f t="shared" ref="G12:G17" si="0">F12/E12</f>
        <v>6.70879683391711</v>
      </c>
      <c r="H12" s="274">
        <f t="shared" ref="H12:H17" si="1">E12/B12*100</f>
        <v>81.397498119213168</v>
      </c>
      <c r="I12" s="144">
        <f t="shared" ref="I12:I16" si="2">G12/D12*100</f>
        <v>103.33937195105014</v>
      </c>
    </row>
    <row r="13" spans="1:12" x14ac:dyDescent="0.25">
      <c r="A13" s="136" t="s">
        <v>163</v>
      </c>
      <c r="B13" s="138">
        <v>240721.75</v>
      </c>
      <c r="C13" s="139">
        <v>647581.30000000005</v>
      </c>
      <c r="D13" s="135">
        <v>2.6901653049630956</v>
      </c>
      <c r="E13" s="138">
        <v>176574.87</v>
      </c>
      <c r="F13" s="148">
        <v>474563.22</v>
      </c>
      <c r="G13" s="276">
        <f t="shared" si="0"/>
        <v>2.6876033945260724</v>
      </c>
      <c r="H13" s="274">
        <f t="shared" si="1"/>
        <v>73.352270827210248</v>
      </c>
      <c r="I13" s="144">
        <f t="shared" si="2"/>
        <v>99.904767545983262</v>
      </c>
    </row>
    <row r="14" spans="1:12" x14ac:dyDescent="0.25">
      <c r="A14" s="134" t="s">
        <v>160</v>
      </c>
      <c r="B14" s="138">
        <v>538425.55000000005</v>
      </c>
      <c r="C14" s="139">
        <v>695182.88</v>
      </c>
      <c r="D14" s="135">
        <v>1.2911402142784643</v>
      </c>
      <c r="E14" s="138">
        <v>628445.89</v>
      </c>
      <c r="F14" s="148">
        <v>618692.12</v>
      </c>
      <c r="G14" s="276">
        <f t="shared" si="0"/>
        <v>0.98447953888281448</v>
      </c>
      <c r="H14" s="274">
        <f t="shared" si="1"/>
        <v>116.71918058123356</v>
      </c>
      <c r="I14" s="144">
        <f>G14/D14*100</f>
        <v>76.248847955911373</v>
      </c>
    </row>
    <row r="15" spans="1:12" x14ac:dyDescent="0.25">
      <c r="A15" s="134" t="s">
        <v>161</v>
      </c>
      <c r="B15" s="138">
        <v>438277.08999999997</v>
      </c>
      <c r="C15" s="139">
        <v>2099668.190368969</v>
      </c>
      <c r="D15" s="135">
        <v>4.7907322519846272</v>
      </c>
      <c r="E15" s="138">
        <v>658249.06000000006</v>
      </c>
      <c r="F15" s="148">
        <v>3144259.85</v>
      </c>
      <c r="G15" s="276">
        <f t="shared" si="0"/>
        <v>4.7767023776684159</v>
      </c>
      <c r="H15" s="274">
        <f t="shared" si="1"/>
        <v>150.19015938067858</v>
      </c>
      <c r="I15" s="144">
        <f t="shared" si="2"/>
        <v>99.707145513915975</v>
      </c>
    </row>
    <row r="16" spans="1:12" ht="15.75" thickBot="1" x14ac:dyDescent="0.3">
      <c r="A16" s="258" t="s">
        <v>187</v>
      </c>
      <c r="B16" s="140">
        <v>104993.91</v>
      </c>
      <c r="C16" s="141">
        <v>336099.35000000003</v>
      </c>
      <c r="D16" s="137">
        <v>3.2011318561238458</v>
      </c>
      <c r="E16" s="149">
        <v>180892.34000000003</v>
      </c>
      <c r="F16" s="150">
        <v>409882.51999999996</v>
      </c>
      <c r="G16" s="277">
        <f t="shared" si="0"/>
        <v>2.2658920770221664</v>
      </c>
      <c r="H16" s="275">
        <f t="shared" si="1"/>
        <v>172.28841177550206</v>
      </c>
      <c r="I16" s="145">
        <f t="shared" si="2"/>
        <v>70.784090717396026</v>
      </c>
    </row>
    <row r="17" spans="1:9" ht="15.75" thickBot="1" x14ac:dyDescent="0.3">
      <c r="A17" s="151" t="s">
        <v>0</v>
      </c>
      <c r="B17" s="152">
        <f>SUM(B11:B16)</f>
        <v>3676566.99</v>
      </c>
      <c r="C17" s="153">
        <f>SUM(C11:C16)</f>
        <v>13493360.49036897</v>
      </c>
      <c r="D17" s="154">
        <f t="shared" ref="D17" si="3">C17/B17</f>
        <v>3.6700978187178275</v>
      </c>
      <c r="E17" s="152">
        <f>E11+E12+E13+E14+E15+E16</f>
        <v>4427424.7399999993</v>
      </c>
      <c r="F17" s="155">
        <f>F11+F12+F13+F14+F15+F16</f>
        <v>14453711.26</v>
      </c>
      <c r="G17" s="278">
        <f t="shared" si="0"/>
        <v>3.2645865506005194</v>
      </c>
      <c r="H17" s="259">
        <f t="shared" si="1"/>
        <v>120.42279528816633</v>
      </c>
      <c r="I17" s="156">
        <f>G17/D17*100</f>
        <v>88.950941142517664</v>
      </c>
    </row>
    <row r="18" spans="1:9" x14ac:dyDescent="0.25">
      <c r="F18" s="27"/>
    </row>
    <row r="19" spans="1:9" ht="15" customHeight="1" x14ac:dyDescent="0.25">
      <c r="A19" s="65" t="s">
        <v>176</v>
      </c>
      <c r="B19" s="169"/>
      <c r="C19" s="169"/>
      <c r="D19" s="170"/>
      <c r="E19" s="171"/>
      <c r="F19" s="171"/>
      <c r="G19" s="171"/>
      <c r="H19" s="172"/>
      <c r="I19" s="127"/>
    </row>
    <row r="20" spans="1:9" ht="15" customHeight="1" x14ac:dyDescent="0.25">
      <c r="A20" s="329" t="s">
        <v>192</v>
      </c>
      <c r="B20" s="329"/>
      <c r="C20" s="329"/>
      <c r="D20" s="329"/>
      <c r="E20" s="329"/>
      <c r="F20" s="329"/>
      <c r="G20" s="329"/>
      <c r="H20" s="329"/>
      <c r="I20" s="329"/>
    </row>
    <row r="21" spans="1:9" ht="15" customHeight="1" x14ac:dyDescent="0.25">
      <c r="A21" s="329" t="s">
        <v>210</v>
      </c>
      <c r="B21" s="329"/>
      <c r="C21" s="329"/>
      <c r="D21" s="329"/>
      <c r="E21" s="329"/>
      <c r="F21" s="329"/>
      <c r="G21" s="329"/>
      <c r="H21" s="329"/>
      <c r="I21" s="329"/>
    </row>
    <row r="22" spans="1:9" x14ac:dyDescent="0.25">
      <c r="E22" s="160"/>
    </row>
    <row r="23" spans="1:9" x14ac:dyDescent="0.25">
      <c r="E23" s="159"/>
    </row>
    <row r="24" spans="1:9" x14ac:dyDescent="0.25">
      <c r="B24" s="27"/>
      <c r="C24" s="27"/>
    </row>
  </sheetData>
  <mergeCells count="7">
    <mergeCell ref="A20:I20"/>
    <mergeCell ref="A21:I21"/>
    <mergeCell ref="A9:A10"/>
    <mergeCell ref="B9:D9"/>
    <mergeCell ref="E9:G9"/>
    <mergeCell ref="H9:H10"/>
    <mergeCell ref="I9:I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/>
  </sheetViews>
  <sheetFormatPr defaultRowHeight="15" x14ac:dyDescent="0.25"/>
  <cols>
    <col min="1" max="1" width="49.5703125" style="1" customWidth="1"/>
    <col min="2" max="3" width="12.7109375" style="1" customWidth="1"/>
    <col min="4" max="4" width="21.7109375" style="1" customWidth="1"/>
    <col min="5" max="5" width="12.28515625" style="1" customWidth="1"/>
    <col min="6" max="6" width="10.5703125" style="1" customWidth="1"/>
    <col min="7" max="7" width="10.42578125" style="1" customWidth="1"/>
    <col min="8" max="16384" width="9.140625" style="1"/>
  </cols>
  <sheetData>
    <row r="1" spans="1:4" x14ac:dyDescent="0.25">
      <c r="A1" s="272" t="s">
        <v>9</v>
      </c>
      <c r="B1" s="41"/>
      <c r="C1" s="41"/>
      <c r="D1" s="41"/>
    </row>
    <row r="2" spans="1:4" x14ac:dyDescent="0.25">
      <c r="A2" s="272" t="s">
        <v>10</v>
      </c>
      <c r="B2" s="41"/>
      <c r="C2" s="41"/>
      <c r="D2" s="41"/>
    </row>
    <row r="3" spans="1:4" x14ac:dyDescent="0.25">
      <c r="A3" s="42"/>
      <c r="B3" s="41"/>
      <c r="C3" s="43"/>
      <c r="D3" s="44"/>
    </row>
    <row r="4" spans="1:4" x14ac:dyDescent="0.25">
      <c r="A4" s="43" t="s">
        <v>173</v>
      </c>
      <c r="B4" s="10" t="s">
        <v>201</v>
      </c>
      <c r="C4" s="43"/>
      <c r="D4" s="44"/>
    </row>
    <row r="5" spans="1:4" x14ac:dyDescent="0.25">
      <c r="A5" s="43" t="s">
        <v>174</v>
      </c>
      <c r="B5" s="10" t="s">
        <v>198</v>
      </c>
      <c r="C5" s="43"/>
      <c r="D5" s="44"/>
    </row>
    <row r="6" spans="1:4" x14ac:dyDescent="0.25">
      <c r="A6" s="41"/>
      <c r="B6" s="41"/>
      <c r="C6" s="41"/>
      <c r="D6" s="41"/>
    </row>
    <row r="7" spans="1:4" x14ac:dyDescent="0.25">
      <c r="A7" s="96" t="s">
        <v>185</v>
      </c>
      <c r="B7" s="41"/>
      <c r="C7" s="41"/>
      <c r="D7" s="41"/>
    </row>
    <row r="8" spans="1:4" ht="15.75" thickBot="1" x14ac:dyDescent="0.3">
      <c r="A8" s="41"/>
      <c r="B8" s="97"/>
      <c r="C8" s="41"/>
      <c r="D8" s="41"/>
    </row>
    <row r="9" spans="1:4" x14ac:dyDescent="0.25">
      <c r="A9" s="339"/>
      <c r="B9" s="341" t="s">
        <v>5</v>
      </c>
      <c r="C9" s="342"/>
      <c r="D9" s="343" t="s">
        <v>211</v>
      </c>
    </row>
    <row r="10" spans="1:4" ht="15.75" thickBot="1" x14ac:dyDescent="0.3">
      <c r="A10" s="340"/>
      <c r="B10" s="281" t="s">
        <v>7</v>
      </c>
      <c r="C10" s="282" t="s">
        <v>199</v>
      </c>
      <c r="D10" s="344"/>
    </row>
    <row r="11" spans="1:4" x14ac:dyDescent="0.25">
      <c r="A11" s="260" t="s">
        <v>6</v>
      </c>
      <c r="B11" s="283">
        <v>12638.7</v>
      </c>
      <c r="C11" s="284">
        <v>12750</v>
      </c>
      <c r="D11" s="279">
        <f>C11/B11*100</f>
        <v>100.88062854565737</v>
      </c>
    </row>
    <row r="12" spans="1:4" ht="18.75" thickBot="1" x14ac:dyDescent="0.3">
      <c r="A12" s="261" t="s">
        <v>157</v>
      </c>
      <c r="B12" s="285">
        <v>38483.230000000003</v>
      </c>
      <c r="C12" s="286">
        <v>28774</v>
      </c>
      <c r="D12" s="280">
        <f>C12/B12*100</f>
        <v>74.770231085072638</v>
      </c>
    </row>
    <row r="13" spans="1:4" x14ac:dyDescent="0.25">
      <c r="A13" s="41"/>
      <c r="B13" s="41"/>
      <c r="C13" s="41"/>
      <c r="D13" s="41"/>
    </row>
  </sheetData>
  <mergeCells count="3">
    <mergeCell ref="A9:A10"/>
    <mergeCell ref="B9:C9"/>
    <mergeCell ref="D9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1. broj ribara</vt:lpstr>
      <vt:lpstr>2. broj plovila</vt:lpstr>
      <vt:lpstr>3. ribarske mreže</vt:lpstr>
      <vt:lpstr>4. iskrcaj morskih organizama</vt:lpstr>
      <vt:lpstr>5. prodaja mor. org. - iskrcaj</vt:lpstr>
      <vt:lpstr>6. slatkovodni ribolov</vt:lpstr>
      <vt:lpstr>7. morska akvakultura </vt:lpstr>
      <vt:lpstr>8. slatkovodna akvakultura</vt:lpstr>
      <vt:lpstr>9. površina ribnjaka</vt:lpstr>
      <vt:lpstr>10. proizvodnja mlađi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Valentić Mario</dc:creator>
  <cp:lastModifiedBy>Mirta Novak</cp:lastModifiedBy>
  <dcterms:created xsi:type="dcterms:W3CDTF">2021-06-14T08:30:22Z</dcterms:created>
  <dcterms:modified xsi:type="dcterms:W3CDTF">2025-06-23T09:37:09Z</dcterms:modified>
</cp:coreProperties>
</file>