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E:\STATISTIKA DZS\DZS MI PREUZIMAMO\objava 2024 - konačni za 2023\"/>
    </mc:Choice>
  </mc:AlternateContent>
  <xr:revisionPtr revIDLastSave="0" documentId="8_{C6F46D6B-5328-44B1-8AF2-8916E7F3F456}" xr6:coauthVersionLast="47" xr6:coauthVersionMax="47" xr10:uidLastSave="{00000000-0000-0000-0000-000000000000}"/>
  <bookViews>
    <workbookView xWindow="-120" yWindow="-120" windowWidth="29040" windowHeight="15720" tabRatio="860" xr2:uid="{00000000-000D-0000-FFFF-FFFF00000000}"/>
  </bookViews>
  <sheets>
    <sheet name="1. broj ribara" sheetId="1" r:id="rId1"/>
    <sheet name="2. broj plovila" sheetId="2" r:id="rId2"/>
    <sheet name="3. ribarske mreže" sheetId="3" r:id="rId3"/>
    <sheet name="4. iskrcaj morskih organizama" sheetId="8" r:id="rId4"/>
    <sheet name="5. prodaja mor. org. - iskrcaj" sheetId="7" r:id="rId5"/>
    <sheet name="6. slatkovodni ribolov" sheetId="11" r:id="rId6"/>
    <sheet name="7. morska akvakultura " sheetId="9" r:id="rId7"/>
    <sheet name="8. slatkovodna akvakultura" sheetId="6" r:id="rId8"/>
    <sheet name="9. površina ribnjaka" sheetId="5" r:id="rId9"/>
    <sheet name="10. proizvodnja mlađi"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9" l="1"/>
  <c r="E17" i="9"/>
  <c r="H131" i="7" l="1"/>
  <c r="H129" i="7"/>
  <c r="H124" i="7"/>
  <c r="H123" i="7"/>
  <c r="H122" i="7"/>
  <c r="H121" i="7"/>
  <c r="H120" i="7"/>
  <c r="H119" i="7"/>
  <c r="H115" i="7"/>
  <c r="H114" i="7"/>
  <c r="H113" i="7"/>
  <c r="H112" i="7"/>
  <c r="H110" i="7"/>
  <c r="H109" i="7"/>
  <c r="H108" i="7"/>
  <c r="H104" i="7"/>
  <c r="H103" i="7"/>
  <c r="H102" i="7"/>
  <c r="H101" i="7"/>
  <c r="H100" i="7"/>
  <c r="H99" i="7"/>
  <c r="H98" i="7"/>
  <c r="H94" i="7"/>
  <c r="H93" i="7"/>
  <c r="H92" i="7"/>
  <c r="H91" i="7"/>
  <c r="H90" i="7"/>
  <c r="H89" i="7"/>
  <c r="H85" i="7"/>
  <c r="H84" i="7"/>
  <c r="H83" i="7"/>
  <c r="H82" i="7"/>
  <c r="H81" i="7"/>
  <c r="H77" i="7"/>
  <c r="H76" i="7"/>
  <c r="H75" i="7"/>
  <c r="H74" i="7"/>
  <c r="H73" i="7"/>
  <c r="H72" i="7"/>
  <c r="H71"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68" i="7"/>
  <c r="H78" i="7"/>
  <c r="H86" i="7"/>
  <c r="H95" i="7"/>
  <c r="H105" i="7"/>
  <c r="H116" i="7"/>
  <c r="H126" i="7"/>
  <c r="H132" i="7"/>
  <c r="H128" i="7"/>
  <c r="H118" i="7"/>
  <c r="H107" i="7"/>
  <c r="H97" i="7"/>
  <c r="H88" i="7"/>
  <c r="H80" i="7"/>
  <c r="H70" i="7"/>
  <c r="H13" i="7"/>
  <c r="G131" i="7"/>
  <c r="G130" i="7"/>
  <c r="G129" i="7"/>
  <c r="G124" i="7"/>
  <c r="G123" i="7"/>
  <c r="G122" i="7"/>
  <c r="G121" i="7"/>
  <c r="G120" i="7"/>
  <c r="G119" i="7"/>
  <c r="G115" i="7"/>
  <c r="G114" i="7"/>
  <c r="G113" i="7"/>
  <c r="G112" i="7"/>
  <c r="G111" i="7"/>
  <c r="G110" i="7"/>
  <c r="G109" i="7"/>
  <c r="G108" i="7"/>
  <c r="G104" i="7"/>
  <c r="G103" i="7"/>
  <c r="G102" i="7"/>
  <c r="G101" i="7"/>
  <c r="G100" i="7"/>
  <c r="G99" i="7"/>
  <c r="G98" i="7"/>
  <c r="G94" i="7"/>
  <c r="G93" i="7"/>
  <c r="G92" i="7"/>
  <c r="G91" i="7"/>
  <c r="G90" i="7"/>
  <c r="G89" i="7"/>
  <c r="G85" i="7"/>
  <c r="G84" i="7"/>
  <c r="G83" i="7"/>
  <c r="G82" i="7"/>
  <c r="G81" i="7"/>
  <c r="G77" i="7"/>
  <c r="G76" i="7"/>
  <c r="G75" i="7"/>
  <c r="G74" i="7"/>
  <c r="G73" i="7"/>
  <c r="G72" i="7"/>
  <c r="G71"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68" i="7"/>
  <c r="G78" i="7"/>
  <c r="G86" i="7"/>
  <c r="G95" i="7"/>
  <c r="G105" i="7"/>
  <c r="G116" i="7"/>
  <c r="G126" i="7"/>
  <c r="G132" i="7"/>
  <c r="D132" i="7"/>
  <c r="G128" i="7"/>
  <c r="G118" i="7"/>
  <c r="G107" i="7"/>
  <c r="G97" i="7"/>
  <c r="G88" i="7"/>
  <c r="G80" i="7"/>
  <c r="G70" i="7"/>
  <c r="G13" i="7"/>
  <c r="D131" i="7"/>
  <c r="D129" i="7"/>
  <c r="D125" i="7"/>
  <c r="D124" i="7"/>
  <c r="D123" i="7"/>
  <c r="D122" i="7"/>
  <c r="D121" i="7"/>
  <c r="D120" i="7"/>
  <c r="D119" i="7"/>
  <c r="D115" i="7"/>
  <c r="D114" i="7"/>
  <c r="D113" i="7"/>
  <c r="D112" i="7"/>
  <c r="D110" i="7"/>
  <c r="D109" i="7"/>
  <c r="D108" i="7"/>
  <c r="D104" i="7"/>
  <c r="D103" i="7"/>
  <c r="D102" i="7"/>
  <c r="D101" i="7"/>
  <c r="D100" i="7"/>
  <c r="D99" i="7"/>
  <c r="D98" i="7"/>
  <c r="D94" i="7"/>
  <c r="D93" i="7"/>
  <c r="D92" i="7"/>
  <c r="D91" i="7"/>
  <c r="D90" i="7"/>
  <c r="D89" i="7"/>
  <c r="D85" i="7"/>
  <c r="D84" i="7"/>
  <c r="D83" i="7"/>
  <c r="D82" i="7"/>
  <c r="D81" i="7"/>
  <c r="D77" i="7"/>
  <c r="D76" i="7"/>
  <c r="D75" i="7"/>
  <c r="D74" i="7"/>
  <c r="D73" i="7"/>
  <c r="D72" i="7"/>
  <c r="D71" i="7"/>
  <c r="D128" i="7"/>
  <c r="D118" i="7"/>
  <c r="D107" i="7"/>
  <c r="D97" i="7"/>
  <c r="D88" i="7"/>
  <c r="D80" i="7"/>
  <c r="D70" i="7"/>
  <c r="D126" i="7"/>
  <c r="D116" i="7"/>
  <c r="D105" i="7"/>
  <c r="D95" i="7"/>
  <c r="D86" i="7"/>
  <c r="D78" i="7"/>
  <c r="D136" i="8"/>
  <c r="D126" i="8"/>
  <c r="D116" i="8"/>
  <c r="D104" i="8"/>
  <c r="D94" i="8"/>
  <c r="D85" i="8"/>
  <c r="D135" i="8"/>
  <c r="D134" i="8"/>
  <c r="D133" i="8"/>
  <c r="D132" i="8"/>
  <c r="D131" i="8"/>
  <c r="D130" i="8"/>
  <c r="D129" i="8"/>
  <c r="D124" i="8"/>
  <c r="D123" i="8"/>
  <c r="D122" i="8"/>
  <c r="D121" i="8"/>
  <c r="D120" i="8"/>
  <c r="D119" i="8"/>
  <c r="D115" i="8"/>
  <c r="D114" i="8"/>
  <c r="D113" i="8"/>
  <c r="D112" i="8"/>
  <c r="D111" i="8"/>
  <c r="D109" i="8"/>
  <c r="D108" i="8"/>
  <c r="D107" i="8"/>
  <c r="D103" i="8"/>
  <c r="D102" i="8"/>
  <c r="D101" i="8"/>
  <c r="D100" i="8"/>
  <c r="D99" i="8"/>
  <c r="D98" i="8"/>
  <c r="D97" i="8"/>
  <c r="D93" i="8"/>
  <c r="D92" i="8"/>
  <c r="D91" i="8"/>
  <c r="D90" i="8"/>
  <c r="D89" i="8"/>
  <c r="D88" i="8"/>
  <c r="D128" i="8"/>
  <c r="D118" i="8"/>
  <c r="D106" i="8"/>
  <c r="D96" i="8"/>
  <c r="D87" i="8"/>
  <c r="D137" i="8"/>
  <c r="D127" i="8"/>
  <c r="D117" i="8"/>
  <c r="D105" i="8"/>
  <c r="D95" i="8"/>
  <c r="D86" i="8"/>
  <c r="D78" i="8"/>
  <c r="D77" i="8"/>
  <c r="D71" i="8"/>
  <c r="D72" i="8"/>
  <c r="D73" i="8"/>
  <c r="D74" i="8"/>
  <c r="D75" i="8"/>
  <c r="D76" i="8"/>
  <c r="D70" i="8"/>
  <c r="D69" i="8"/>
  <c r="D68" i="8"/>
  <c r="D10" i="8"/>
  <c r="D11" i="8"/>
  <c r="D12"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6" i="9"/>
  <c r="D15" i="9"/>
  <c r="D14" i="9"/>
  <c r="D13" i="9"/>
  <c r="D12" i="9"/>
  <c r="D11" i="9"/>
  <c r="C11" i="12"/>
  <c r="B11" i="12"/>
  <c r="D12" i="5"/>
  <c r="D11" i="5"/>
  <c r="F17" i="6"/>
  <c r="E17" i="6"/>
  <c r="C17" i="9"/>
  <c r="B17" i="9"/>
  <c r="F11" i="7" l="1"/>
  <c r="E11" i="7"/>
  <c r="C11" i="7"/>
  <c r="B11" i="7"/>
  <c r="F127" i="7"/>
  <c r="E127" i="7"/>
  <c r="C127" i="7"/>
  <c r="B127" i="7"/>
  <c r="F117" i="7"/>
  <c r="E117" i="7"/>
  <c r="C117" i="7"/>
  <c r="B117" i="7"/>
  <c r="F106" i="7"/>
  <c r="E106" i="7"/>
  <c r="C106" i="7"/>
  <c r="B106" i="7"/>
  <c r="F96" i="7"/>
  <c r="E96" i="7"/>
  <c r="C96" i="7"/>
  <c r="B96" i="7"/>
  <c r="F87" i="7"/>
  <c r="E87" i="7"/>
  <c r="C87" i="7"/>
  <c r="B87" i="7"/>
  <c r="F79" i="7"/>
  <c r="E79" i="7"/>
  <c r="C79" i="7"/>
  <c r="B79" i="7"/>
  <c r="F69" i="7"/>
  <c r="E69" i="7"/>
  <c r="C69" i="7"/>
  <c r="B69" i="7"/>
  <c r="F12" i="7"/>
  <c r="E12" i="7"/>
  <c r="C12" i="7"/>
  <c r="B12" i="7"/>
  <c r="C10" i="8" l="1"/>
  <c r="B10" i="8"/>
  <c r="C127" i="8"/>
  <c r="B127" i="8"/>
  <c r="C117" i="8"/>
  <c r="B117" i="8"/>
  <c r="C105" i="8"/>
  <c r="B105" i="8"/>
  <c r="C95" i="8"/>
  <c r="B95" i="8"/>
  <c r="C86" i="8"/>
  <c r="B86" i="8"/>
  <c r="B78" i="8"/>
  <c r="C78" i="8"/>
  <c r="C68" i="8"/>
  <c r="B68" i="8"/>
  <c r="C11" i="8"/>
  <c r="B11" i="8"/>
  <c r="D16" i="3"/>
  <c r="D15" i="3"/>
  <c r="D14" i="3"/>
  <c r="D12" i="3"/>
  <c r="D11" i="3"/>
  <c r="D10" i="3"/>
  <c r="D13" i="3"/>
  <c r="J13" i="2"/>
  <c r="I13" i="2"/>
  <c r="H13" i="2"/>
  <c r="J12" i="2"/>
  <c r="I12" i="2"/>
  <c r="H12" i="2"/>
  <c r="J11" i="2"/>
  <c r="I11" i="2"/>
  <c r="H11" i="2"/>
  <c r="G11" i="2"/>
  <c r="F11" i="2"/>
  <c r="E11" i="2"/>
  <c r="D11" i="2"/>
  <c r="C11" i="2"/>
  <c r="B11" i="2"/>
  <c r="D11" i="1"/>
  <c r="D13" i="1"/>
  <c r="D12" i="1"/>
  <c r="C11" i="1"/>
  <c r="B11" i="1"/>
  <c r="D10" i="11"/>
  <c r="D12" i="12"/>
  <c r="D13" i="12"/>
  <c r="D14" i="12"/>
  <c r="D11" i="12"/>
  <c r="I17" i="9" l="1"/>
  <c r="H17" i="9"/>
  <c r="H16" i="9"/>
  <c r="H15" i="9"/>
  <c r="H14" i="9"/>
  <c r="H13" i="9"/>
  <c r="H12" i="9"/>
  <c r="H11" i="9"/>
  <c r="G16" i="9"/>
  <c r="I16" i="9" s="1"/>
  <c r="G15" i="9"/>
  <c r="I15" i="9" s="1"/>
  <c r="G14" i="9"/>
  <c r="I14" i="9" s="1"/>
  <c r="G13" i="9"/>
  <c r="I13" i="9" s="1"/>
  <c r="G12" i="9"/>
  <c r="I12" i="9" s="1"/>
  <c r="G11" i="9"/>
  <c r="I11" i="9" s="1"/>
  <c r="D12" i="11" l="1"/>
  <c r="D13" i="11"/>
  <c r="D11" i="11"/>
  <c r="G17" i="6" l="1"/>
  <c r="C17" i="6"/>
  <c r="D17" i="6" s="1"/>
  <c r="B17" i="6"/>
  <c r="H17" i="6" s="1"/>
  <c r="H16" i="6"/>
  <c r="G16" i="6"/>
  <c r="I16" i="6" s="1"/>
  <c r="D16" i="6"/>
  <c r="H15" i="6"/>
  <c r="G15" i="6"/>
  <c r="I15" i="6" s="1"/>
  <c r="D15" i="6"/>
  <c r="H14" i="6"/>
  <c r="G14" i="6"/>
  <c r="D14" i="6"/>
  <c r="H13" i="6"/>
  <c r="G13" i="6"/>
  <c r="I13" i="6" s="1"/>
  <c r="D13" i="6"/>
  <c r="H12" i="6"/>
  <c r="G12" i="6"/>
  <c r="D12" i="6"/>
  <c r="H11" i="6"/>
  <c r="G11" i="6"/>
  <c r="I11" i="6" s="1"/>
  <c r="D11" i="6"/>
  <c r="I12" i="6" l="1"/>
  <c r="I14" i="6"/>
  <c r="I17" i="6"/>
</calcChain>
</file>

<file path=xl/sharedStrings.xml><?xml version="1.0" encoding="utf-8"?>
<sst xmlns="http://schemas.openxmlformats.org/spreadsheetml/2006/main" count="434" uniqueCount="211">
  <si>
    <t>Ukupno</t>
  </si>
  <si>
    <t>Gospodarski ribolov</t>
  </si>
  <si>
    <t>Mali obalni ribolov</t>
  </si>
  <si>
    <t>Tuna</t>
  </si>
  <si>
    <t>Komarča</t>
  </si>
  <si>
    <t>Površina</t>
  </si>
  <si>
    <t>Šaranski ribnjaci, ha</t>
  </si>
  <si>
    <t>2022.</t>
  </si>
  <si>
    <t>2023.</t>
  </si>
  <si>
    <t>2. RIBARSKA PLOVILA</t>
  </si>
  <si>
    <t>Ministarstvo poljoprivrede, šumarstva i ribarstva</t>
  </si>
  <si>
    <t>Uprava ribarstva</t>
  </si>
  <si>
    <t>Morski organizam</t>
  </si>
  <si>
    <t>BIJELA RIBA</t>
  </si>
  <si>
    <t>ARBUN</t>
  </si>
  <si>
    <t>BATOGLAVAC (DIVLJI ARBUN)</t>
  </si>
  <si>
    <t>BEŽMEK</t>
  </si>
  <si>
    <t>BUKVA</t>
  </si>
  <si>
    <t>CIPLI</t>
  </si>
  <si>
    <t>FRATAR</t>
  </si>
  <si>
    <t>GAVUN</t>
  </si>
  <si>
    <t>GAVUN OLIGA</t>
  </si>
  <si>
    <t>GIRA OŠTRULJA</t>
  </si>
  <si>
    <t>GRDOBINE</t>
  </si>
  <si>
    <t>HAMA</t>
  </si>
  <si>
    <t>IVERCI</t>
  </si>
  <si>
    <t>JEGULJA</t>
  </si>
  <si>
    <t>KANTAR</t>
  </si>
  <si>
    <t>KANJAC</t>
  </si>
  <si>
    <t>KAVALA</t>
  </si>
  <si>
    <t>KIRNJE</t>
  </si>
  <si>
    <t>KOKOTI</t>
  </si>
  <si>
    <t>KOMARČA</t>
  </si>
  <si>
    <t>KORAF (KORBEL)</t>
  </si>
  <si>
    <t>KOVAČ</t>
  </si>
  <si>
    <t>LAMPUGA</t>
  </si>
  <si>
    <t>LUBIN</t>
  </si>
  <si>
    <t>LUMBRAK - HINCI</t>
  </si>
  <si>
    <t>MIJEŠANA BIJELA RIBA</t>
  </si>
  <si>
    <t>MODRAŠ</t>
  </si>
  <si>
    <t>MURINA</t>
  </si>
  <si>
    <t>OKAN</t>
  </si>
  <si>
    <t>OSLIĆ</t>
  </si>
  <si>
    <t>OSTALO</t>
  </si>
  <si>
    <t>OVČICA</t>
  </si>
  <si>
    <t>PAGAR</t>
  </si>
  <si>
    <t>PATARAČE</t>
  </si>
  <si>
    <t>PAUCI</t>
  </si>
  <si>
    <t>PIC</t>
  </si>
  <si>
    <t>PIRKA</t>
  </si>
  <si>
    <t>PIŠMOLJ</t>
  </si>
  <si>
    <t>ROMB</t>
  </si>
  <si>
    <t>SALPA</t>
  </si>
  <si>
    <t>STRIJELKA</t>
  </si>
  <si>
    <t>ŠARAG</t>
  </si>
  <si>
    <t>ŠKARAM</t>
  </si>
  <si>
    <t>ŠKRPINA</t>
  </si>
  <si>
    <t>ŠKRPUN</t>
  </si>
  <si>
    <t>ŠPAR</t>
  </si>
  <si>
    <t>TABINJE</t>
  </si>
  <si>
    <t>TRLJA BLATARICA</t>
  </si>
  <si>
    <t>TRLJA KAMENJARKA</t>
  </si>
  <si>
    <t>UGOR</t>
  </si>
  <si>
    <t>UGOTICA</t>
  </si>
  <si>
    <t>UŠATA</t>
  </si>
  <si>
    <t>VRANA</t>
  </si>
  <si>
    <t>ZUBATAC</t>
  </si>
  <si>
    <t>ZUBATAC KRUNAŠ</t>
  </si>
  <si>
    <t>GLAVONOŠCI</t>
  </si>
  <si>
    <t>GLAVONOŠCI OSTALI</t>
  </si>
  <si>
    <t>HOBOTNICA</t>
  </si>
  <si>
    <t>LIGNJA</t>
  </si>
  <si>
    <t>LIGNJUNI</t>
  </si>
  <si>
    <t>MUZGAVAC</t>
  </si>
  <si>
    <t>MUZGAVAC BIJELI</t>
  </si>
  <si>
    <t>MUZGAVAC CRNI</t>
  </si>
  <si>
    <t>SIPA</t>
  </si>
  <si>
    <t>SIPICE</t>
  </si>
  <si>
    <t>HRSKAVIČNA RIBA</t>
  </si>
  <si>
    <t>GOLUB</t>
  </si>
  <si>
    <t>MAČKE</t>
  </si>
  <si>
    <t>PAS - OSTALE VRSTE</t>
  </si>
  <si>
    <t>PAS KOSTELJ</t>
  </si>
  <si>
    <t>PAS MEKUŠ</t>
  </si>
  <si>
    <t>RAŽE</t>
  </si>
  <si>
    <t>MALA PLAVA RIBA</t>
  </si>
  <si>
    <t>IGLICA</t>
  </si>
  <si>
    <t>INĆUN</t>
  </si>
  <si>
    <t>PAPALINA</t>
  </si>
  <si>
    <t>PLAVICA</t>
  </si>
  <si>
    <t>SKUŠA</t>
  </si>
  <si>
    <t>SRDELA</t>
  </si>
  <si>
    <t>SRDELA GOLEMA</t>
  </si>
  <si>
    <t>ŠARUNI</t>
  </si>
  <si>
    <t>JEŽINAC HRIDINSKI</t>
  </si>
  <si>
    <t>JEŽINCI</t>
  </si>
  <si>
    <t>MORSKA JAJA</t>
  </si>
  <si>
    <t>MORSKI CRVI</t>
  </si>
  <si>
    <t>PUŽEVI OSTALI</t>
  </si>
  <si>
    <t>SPUŽVE</t>
  </si>
  <si>
    <t>TRPOVI</t>
  </si>
  <si>
    <t>VELIKI MORSKI CRVI</t>
  </si>
  <si>
    <t>VOLCI</t>
  </si>
  <si>
    <t>HLAP</t>
  </si>
  <si>
    <t>JASTOG</t>
  </si>
  <si>
    <t>KANOĆA</t>
  </si>
  <si>
    <t>KOZICA</t>
  </si>
  <si>
    <t>PLAVI RAK</t>
  </si>
  <si>
    <t>RAKOVI OSTALI</t>
  </si>
  <si>
    <t>RAKOVICA</t>
  </si>
  <si>
    <t>ŠKAMP</t>
  </si>
  <si>
    <t>TIGRASTA KOZICA</t>
  </si>
  <si>
    <t>DAGNJA</t>
  </si>
  <si>
    <t>JAKOVLJEVA KAPICA</t>
  </si>
  <si>
    <t>KAMENICA</t>
  </si>
  <si>
    <t>KAPICE</t>
  </si>
  <si>
    <t>KOKOŠ</t>
  </si>
  <si>
    <t>KUNJKA</t>
  </si>
  <si>
    <t>MALA KAPICA</t>
  </si>
  <si>
    <t>PRNJAVICA</t>
  </si>
  <si>
    <t>RUMENKA</t>
  </si>
  <si>
    <t>ŠKOLJKAŠI OSTALI</t>
  </si>
  <si>
    <t>VELIKA PLAVA RIBA</t>
  </si>
  <si>
    <t>GOF</t>
  </si>
  <si>
    <t>IGLAN</t>
  </si>
  <si>
    <t>IGLUN</t>
  </si>
  <si>
    <t>LICA</t>
  </si>
  <si>
    <t>LUC</t>
  </si>
  <si>
    <t>PALAMIDA</t>
  </si>
  <si>
    <t>RUMBAC - TRUP</t>
  </si>
  <si>
    <t>Jednostruke mreže stajačice</t>
  </si>
  <si>
    <t>Trostruke jednopodne mreže stajačice</t>
  </si>
  <si>
    <t>Trostruke dvopodne mreže stajačice</t>
  </si>
  <si>
    <t>GIRA OBLICA; MANULA</t>
  </si>
  <si>
    <t>LIST; ŠVOJA</t>
  </si>
  <si>
    <t>TUNA PLAVOPERAJNA</t>
  </si>
  <si>
    <t>Vrsta ribe</t>
  </si>
  <si>
    <t>UKUPNO</t>
  </si>
  <si>
    <t>Broj povlastica</t>
  </si>
  <si>
    <t>Ribarska plovila (manja od 15 m)</t>
  </si>
  <si>
    <t>Ribarska plovila (15m i više)</t>
  </si>
  <si>
    <t>Plovila</t>
  </si>
  <si>
    <t>Ukupna veličina plovila, BT</t>
  </si>
  <si>
    <t>Ukupna snaga pogonskog stroja plovila, kW</t>
  </si>
  <si>
    <t>Ribolovni alat</t>
  </si>
  <si>
    <t xml:space="preserve">4. ISKRCAJ MORSKIH ORGANIZAMA </t>
  </si>
  <si>
    <t>2022. godina - iskrcaj (kg)</t>
  </si>
  <si>
    <t>2023. godina -iskrcaj (kg)</t>
  </si>
  <si>
    <t>Indeksi 2023/2022</t>
  </si>
  <si>
    <t>OSTALI ORGANIZMI</t>
  </si>
  <si>
    <t>RAKOVI</t>
  </si>
  <si>
    <t>ŠKOLJKAŠI</t>
  </si>
  <si>
    <t>5. PRODAJA MORSKIH ORGANIZAMA</t>
  </si>
  <si>
    <t>2022. gospodarski ribolov (kg)</t>
  </si>
  <si>
    <t>2023. gospodarski ribolov (kg)</t>
  </si>
  <si>
    <t>Prosječna cijena €/kg</t>
  </si>
  <si>
    <t>Indeksi, prosječne cijene 2023/2022</t>
  </si>
  <si>
    <t>REPAŠ ZMIJIČNJAK (MAČ)</t>
  </si>
  <si>
    <t>DRHTULJA ŠARULJA</t>
  </si>
  <si>
    <t>TUNA ALBAKORE</t>
  </si>
  <si>
    <t xml:space="preserve">Lubin </t>
  </si>
  <si>
    <t>Kamenica</t>
  </si>
  <si>
    <t>Dagnja</t>
  </si>
  <si>
    <t>2022. godina</t>
  </si>
  <si>
    <t>2023. godina</t>
  </si>
  <si>
    <r>
      <t>Pastrvski ribnjaci, m</t>
    </r>
    <r>
      <rPr>
        <vertAlign val="superscript"/>
        <sz val="11"/>
        <color theme="1"/>
        <rFont val="Times New Roman"/>
        <family val="1"/>
        <charset val="238"/>
      </rPr>
      <t>2</t>
    </r>
  </si>
  <si>
    <t>Šaran</t>
  </si>
  <si>
    <t>Som</t>
  </si>
  <si>
    <t>Glavaš (bijeli i sivi)</t>
  </si>
  <si>
    <t>Pastrva (kalifornijska i potočna)</t>
  </si>
  <si>
    <t>Ostale ribe</t>
  </si>
  <si>
    <t>Bijeli amur</t>
  </si>
  <si>
    <t>Indeksi 2023./2022.</t>
  </si>
  <si>
    <t>Proizvodnja (kg)</t>
  </si>
  <si>
    <t>Prodaja (€)</t>
  </si>
  <si>
    <t xml:space="preserve">Prosječna cijena (€/kg) </t>
  </si>
  <si>
    <t>Indeksi, proizvodnja 2023/2022</t>
  </si>
  <si>
    <t xml:space="preserve"> </t>
  </si>
  <si>
    <t>Proizvodnja, tis. kom.</t>
  </si>
  <si>
    <t>Pastrva</t>
  </si>
  <si>
    <t>Indeksi
2023./2022.</t>
  </si>
  <si>
    <t xml:space="preserve">7. AKVAKULTURA - UZGOJ (PROIZVODNJA) I PRODAJA MORSKE RIBE, RAKOVA, ŠKOLJKAŠA I GLAVONOŽACA </t>
  </si>
  <si>
    <t>10. AKVAKULTURA - PROIZVODNJA MLAĐI</t>
  </si>
  <si>
    <t xml:space="preserve">8. AKVAKULTURA - SLATKOVODNA - UZGOJ (PROIZVODNJA) I PRODAJA SLATKOVODNE (KONZUMNE) RIBE </t>
  </si>
  <si>
    <t>Datum objave podataka:</t>
  </si>
  <si>
    <t xml:space="preserve">Vrsta podataka: </t>
  </si>
  <si>
    <t>1. BROJ RIBARA U GOSPODARSKOM I MALOM OBALNOM RIBOLOVU</t>
  </si>
  <si>
    <t xml:space="preserve">Napomena: </t>
  </si>
  <si>
    <t>U pogledu podataka o ribarskim plovilima koje je objavljivao DZS postoji određena razlika jer su se do sada podaci prikazivali razdvojeno na brodice i brodove sukladno podjeli iz Pomorskog zakonika koji je brod definirao kao plovni objekt namijenjen za plovidbu morem čije duljina trupa je veća od 15 metara ili je ovlašten prevoziti više od 12 putnika, a može biti i ribarski (putnički, teretni, tehnički plovni objekt, javni ili znanstvenoistraživački), dok je brodica plovni objekt namijenjen za plovidbu morem koji je ovlašten prevoziti najviše 12 putnika i čija duljina trupa je veća od 2,5 metara, a manja ili jednaka 15 metara ili je ukupna snaga porivnih uređaja veća od 5kW. U takvoj podjeli su se pojedina ribarska plovila manja od 15 metara svrstavala pod brodove jer su imali dvojnu namjenu (ribarstvo i prijevoz putnika). Radi navedenog i radi primjene podataka koji se vode u Registru ribarske flote, izvršena je podjela na plovila dužine veće od 15 metara preko svega i ispod 15 metara te je isto primijenjeno i na 2022. godinu radi usporedbe.</t>
  </si>
  <si>
    <t>3. RIBARSKE MREŽE PREMA VRSTAMA</t>
  </si>
  <si>
    <t>Povlačne mreže (koće)*</t>
  </si>
  <si>
    <t>Plivarica za malu plavu ribu - srdelara*</t>
  </si>
  <si>
    <t>Ostale plivarice*</t>
  </si>
  <si>
    <t>Mreže potegače*</t>
  </si>
  <si>
    <t>* ribarske mreže kojima je izdano odbrenje za obavljanje ribolova</t>
  </si>
  <si>
    <t>OSTALE VRSTE RIBA (komercijalno manje značajne)</t>
  </si>
  <si>
    <t>Iskrcaj riba i drugih morskih organizama po grupama morskih organizama i po vrstama prikazuje ukupan iskrcaj riba i drugih morskih organizama razvrstan po definiranim grupama morskih organizama (bijela riba, glavonošci, hrskavična riba, mala plava riba, ostali organizmi, rakovi, školjkaši i velika plava riba) i po pojedinačnim vrstama. Za razliku od podataka koje je prethodnih godina objavljivao DZS, podaci su razdvojeni na iskrcaj u gospodarskom ribolovu na moru i na akvakulturu.</t>
  </si>
  <si>
    <t>Prva prodaja (kg)</t>
  </si>
  <si>
    <t>Vrijednost prve prodaje (€)</t>
  </si>
  <si>
    <t>Prva prodaja riba i drugih morskih organizama po grupama morskih organizama i po vrstama prikazuje ukupnu prvu prodaju riba i drugih morskih organizama razvrstanu prema definiranim grupama morskih organizama (bijela riba, glavonošci, hrskavična riba, mala plava riba, ostali organizmi, rakovi, školjkaši i velika plava riba) i po pojedinačnim vrstama. Za razliku od podataka koje je prethodnih godina objavljivao DZS, podaci su razdvojeni na vrijednost prve prodaje u gospodarskom ribolovu na moru i na vrijednost proizvodnje u akvakulturi.</t>
  </si>
  <si>
    <t xml:space="preserve">9. AKVAKULTURA - SLATKOVODNA, POVRŠINA RIBNJAKA U EKSPLOATACIJI </t>
  </si>
  <si>
    <t xml:space="preserve">6. POPIS ULOVA U SLATKOVODNOM RIBOLOVU </t>
  </si>
  <si>
    <t>Ostale vrste*</t>
  </si>
  <si>
    <t>Ostale vrste *</t>
  </si>
  <si>
    <r>
      <rPr>
        <i/>
        <sz val="9"/>
        <color theme="1"/>
        <rFont val="Calibri"/>
        <family val="2"/>
        <charset val="238"/>
      </rPr>
      <t>*</t>
    </r>
    <r>
      <rPr>
        <i/>
        <sz val="9"/>
        <color theme="1"/>
        <rFont val="Times New Roman"/>
        <family val="1"/>
        <charset val="238"/>
      </rPr>
      <t>hama, zubatac, kalifornijska pastrva, atlantski losos, gof, jakovljeva kapica, morska spužva</t>
    </r>
  </si>
  <si>
    <t>* linjak, deverika, kečiga, afrički som, sibirska jesetra, lipljen i ostalo</t>
  </si>
  <si>
    <t>KUĆICA</t>
  </si>
  <si>
    <t>20.12.2024.</t>
  </si>
  <si>
    <t>konačni</t>
  </si>
  <si>
    <t xml:space="preserve">Podaci o akvakulturi obuhvaćaju podatke o proizvodnji (prodaji) u količinama i vrijednostima te najznačajnije komercijalne vrste. </t>
  </si>
  <si>
    <t>Podaci o slatkovodnoj akvakulturi obuhvaćaju podatke o proizvodnji (prodaji) u količinama i vrijednostima razvrstano na prozvodnju u šaranskim i pastrvskim ribnjacima te njihovim najznačajnijim vrstama.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</si>
</sst>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numFmt numFmtId="165" formatCode="0.0"/>
    <numFmt numFmtId="166" formatCode="#,##0.0"/>
    <numFmt numFmtId="167" formatCode="0.0%"/>
  </numFmts>
  <fonts count="2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1"/>
      <name val="Times New Roman"/>
      <family val="1"/>
      <charset val="238"/>
    </font>
    <font>
      <b/>
      <sz val="11"/>
      <color theme="1"/>
      <name val="Times New Roman"/>
      <family val="1"/>
      <charset val="238"/>
    </font>
    <font>
      <sz val="11"/>
      <name val="Times New Roman"/>
      <family val="1"/>
      <charset val="238"/>
    </font>
    <font>
      <b/>
      <sz val="11"/>
      <name val="Times New Roman"/>
      <family val="1"/>
      <charset val="238"/>
    </font>
    <font>
      <sz val="10"/>
      <color theme="1"/>
      <name val="Times New Roman"/>
      <family val="1"/>
      <charset val="238"/>
    </font>
    <font>
      <b/>
      <sz val="10"/>
      <color theme="1"/>
      <name val="Times New Roman"/>
      <family val="1"/>
      <charset val="238"/>
    </font>
    <font>
      <i/>
      <sz val="10"/>
      <color theme="1"/>
      <name val="Times New Roman"/>
      <family val="1"/>
      <charset val="238"/>
    </font>
    <font>
      <sz val="10"/>
      <name val="Times New Roman"/>
      <family val="1"/>
      <charset val="238"/>
    </font>
    <font>
      <i/>
      <sz val="11"/>
      <color theme="1"/>
      <name val="Times New Roman"/>
      <family val="1"/>
      <charset val="238"/>
    </font>
    <font>
      <sz val="11"/>
      <color rgb="FF000000"/>
      <name val="Times New Roman"/>
      <family val="1"/>
      <charset val="238"/>
    </font>
    <font>
      <vertAlign val="superscript"/>
      <sz val="11"/>
      <color theme="1"/>
      <name val="Times New Roman"/>
      <family val="1"/>
      <charset val="238"/>
    </font>
    <font>
      <sz val="11"/>
      <color theme="1"/>
      <name val="Calibri"/>
      <family val="2"/>
      <scheme val="minor"/>
    </font>
    <font>
      <i/>
      <sz val="9"/>
      <color theme="1"/>
      <name val="Times New Roman"/>
      <family val="1"/>
      <charset val="238"/>
    </font>
    <font>
      <sz val="9"/>
      <color theme="1"/>
      <name val="Times New Roman"/>
      <family val="1"/>
      <charset val="238"/>
    </font>
    <font>
      <i/>
      <u/>
      <sz val="9"/>
      <color theme="1"/>
      <name val="Times New Roman"/>
      <family val="1"/>
      <charset val="238"/>
    </font>
    <font>
      <i/>
      <sz val="9"/>
      <color theme="1"/>
      <name val="Times New Roman"/>
      <family val="2"/>
      <charset val="238"/>
    </font>
    <font>
      <i/>
      <sz val="9"/>
      <color theme="1"/>
      <name val="Calibri"/>
      <family val="2"/>
      <charset val="238"/>
    </font>
    <font>
      <sz val="10"/>
      <color rgb="FFFF0000"/>
      <name val="Times New Roman"/>
      <family val="1"/>
      <charset val="238"/>
    </font>
  </fonts>
  <fills count="10">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2" tint="-9.9978637043366805E-2"/>
        <bgColor theme="4" tint="0.79998168889431442"/>
      </patternFill>
    </fill>
    <fill>
      <patternFill patternType="solid">
        <fgColor theme="0" tint="-0.14999847407452621"/>
        <bgColor indexed="64"/>
      </patternFill>
    </fill>
    <fill>
      <patternFill patternType="solid">
        <fgColor theme="2"/>
        <bgColor indexed="64"/>
      </patternFill>
    </fill>
    <fill>
      <patternFill patternType="solid">
        <fgColor theme="4" tint="0.59999389629810485"/>
        <bgColor theme="4" tint="0.79998168889431442"/>
      </patternFill>
    </fill>
    <fill>
      <patternFill patternType="solid">
        <fgColor theme="2" tint="-9.9978637043366805E-2"/>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9" fontId="18"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3" fillId="0" borderId="0"/>
    <xf numFmtId="0" fontId="18" fillId="0" borderId="0"/>
  </cellStyleXfs>
  <cellXfs count="319">
    <xf numFmtId="0" fontId="0" fillId="0" borderId="0" xfId="0"/>
    <xf numFmtId="0" fontId="7" fillId="0" borderId="0" xfId="0" applyFont="1"/>
    <xf numFmtId="0" fontId="7" fillId="0" borderId="0" xfId="0" applyFont="1" applyAlignment="1">
      <alignment horizontal="center"/>
    </xf>
    <xf numFmtId="4" fontId="7" fillId="0" borderId="0" xfId="0" applyNumberFormat="1" applyFont="1" applyAlignment="1">
      <alignment horizontal="center"/>
    </xf>
    <xf numFmtId="10" fontId="7" fillId="0" borderId="0" xfId="0" applyNumberFormat="1" applyFont="1"/>
    <xf numFmtId="0" fontId="11" fillId="0" borderId="0" xfId="0" applyFont="1" applyAlignment="1">
      <alignment horizontal="center"/>
    </xf>
    <xf numFmtId="4" fontId="11" fillId="0" borderId="0" xfId="0" applyNumberFormat="1" applyFont="1" applyAlignment="1">
      <alignment horizontal="center"/>
    </xf>
    <xf numFmtId="0" fontId="11" fillId="0" borderId="0" xfId="0" applyFont="1"/>
    <xf numFmtId="9" fontId="11" fillId="0" borderId="0" xfId="0" applyNumberFormat="1" applyFont="1"/>
    <xf numFmtId="0" fontId="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center" wrapText="1"/>
    </xf>
    <xf numFmtId="0" fontId="8" fillId="0" borderId="0" xfId="0" applyFont="1"/>
    <xf numFmtId="0" fontId="9" fillId="0" borderId="27" xfId="0" applyFont="1" applyBorder="1" applyAlignment="1">
      <alignment horizontal="left" vertical="center" wrapText="1" indent="1"/>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top" wrapText="1"/>
    </xf>
    <xf numFmtId="166" fontId="9" fillId="0" borderId="28" xfId="0" applyNumberFormat="1" applyFont="1" applyBorder="1" applyAlignment="1">
      <alignment horizontal="center" vertical="center" wrapText="1"/>
    </xf>
    <xf numFmtId="0" fontId="9" fillId="0" borderId="35" xfId="0" applyFont="1" applyBorder="1" applyAlignment="1">
      <alignment horizontal="left" vertical="center" wrapText="1" indent="1"/>
    </xf>
    <xf numFmtId="164" fontId="9" fillId="0" borderId="36" xfId="0" applyNumberFormat="1" applyFont="1" applyBorder="1" applyAlignment="1">
      <alignment horizontal="center" vertical="center" wrapText="1"/>
    </xf>
    <xf numFmtId="3" fontId="9" fillId="0" borderId="36" xfId="0" applyNumberFormat="1" applyFont="1" applyBorder="1" applyAlignment="1">
      <alignment horizontal="center" vertical="top" wrapText="1"/>
    </xf>
    <xf numFmtId="166" fontId="9" fillId="0" borderId="37" xfId="0" applyNumberFormat="1" applyFont="1" applyBorder="1" applyAlignment="1">
      <alignment horizontal="center" vertical="center" wrapText="1"/>
    </xf>
    <xf numFmtId="0" fontId="11" fillId="0" borderId="6" xfId="0" applyFont="1" applyBorder="1" applyAlignment="1">
      <alignment vertical="center" wrapText="1"/>
    </xf>
    <xf numFmtId="0" fontId="11" fillId="0" borderId="0" xfId="0" applyFont="1" applyAlignment="1">
      <alignment wrapText="1"/>
    </xf>
    <xf numFmtId="0" fontId="11" fillId="0" borderId="9" xfId="0" applyFont="1" applyBorder="1" applyAlignment="1">
      <alignment vertical="center" wrapText="1"/>
    </xf>
    <xf numFmtId="49" fontId="8" fillId="3" borderId="35" xfId="0" applyNumberFormat="1" applyFont="1" applyFill="1" applyBorder="1" applyAlignment="1">
      <alignment horizontal="center" vertical="center"/>
    </xf>
    <xf numFmtId="49" fontId="8" fillId="3" borderId="36" xfId="0" applyNumberFormat="1" applyFont="1" applyFill="1" applyBorder="1" applyAlignment="1">
      <alignment horizontal="center" vertical="center"/>
    </xf>
    <xf numFmtId="0" fontId="7" fillId="0" borderId="0" xfId="0" applyFont="1" applyAlignment="1">
      <alignment wrapText="1"/>
    </xf>
    <xf numFmtId="3" fontId="9" fillId="0" borderId="1" xfId="0" applyNumberFormat="1" applyFont="1" applyBorder="1" applyAlignment="1">
      <alignment horizontal="center" vertical="top"/>
    </xf>
    <xf numFmtId="166" fontId="9" fillId="0" borderId="1" xfId="0" applyNumberFormat="1" applyFont="1" applyBorder="1" applyAlignment="1">
      <alignment horizontal="center" vertical="center" wrapText="1"/>
    </xf>
    <xf numFmtId="3" fontId="9" fillId="0" borderId="36" xfId="0" applyNumberFormat="1" applyFont="1" applyBorder="1" applyAlignment="1">
      <alignment horizontal="center" vertical="top"/>
    </xf>
    <xf numFmtId="166" fontId="9" fillId="0" borderId="36" xfId="0" applyNumberFormat="1" applyFont="1" applyBorder="1" applyAlignment="1">
      <alignment horizontal="center" vertical="center" wrapText="1"/>
    </xf>
    <xf numFmtId="3" fontId="7" fillId="0" borderId="0" xfId="0" applyNumberFormat="1" applyFont="1"/>
    <xf numFmtId="0" fontId="9" fillId="0" borderId="0" xfId="0" applyFont="1" applyAlignment="1">
      <alignment horizontal="left" vertical="center" wrapText="1" indent="1"/>
    </xf>
    <xf numFmtId="166" fontId="9" fillId="0" borderId="27" xfId="0" applyNumberFormat="1" applyFont="1" applyBorder="1" applyAlignment="1">
      <alignment horizontal="center" vertical="center" wrapText="1"/>
    </xf>
    <xf numFmtId="166" fontId="9" fillId="0" borderId="35" xfId="0" applyNumberFormat="1" applyFont="1" applyBorder="1" applyAlignment="1">
      <alignment horizontal="center" vertical="center" wrapText="1"/>
    </xf>
    <xf numFmtId="3" fontId="9" fillId="0" borderId="27" xfId="0" applyNumberFormat="1" applyFont="1" applyBorder="1" applyAlignment="1">
      <alignment horizontal="center" vertical="top"/>
    </xf>
    <xf numFmtId="3" fontId="9" fillId="0" borderId="35" xfId="0" applyNumberFormat="1" applyFont="1" applyBorder="1" applyAlignment="1">
      <alignment horizontal="center" vertical="top"/>
    </xf>
    <xf numFmtId="0" fontId="10" fillId="6" borderId="22" xfId="0" applyFont="1" applyFill="1" applyBorder="1" applyAlignment="1">
      <alignment vertical="center" wrapText="1"/>
    </xf>
    <xf numFmtId="0" fontId="9" fillId="0" borderId="26" xfId="0" applyFont="1" applyBorder="1" applyAlignment="1">
      <alignment horizontal="left" vertical="center" wrapText="1" indent="1"/>
    </xf>
    <xf numFmtId="0" fontId="9" fillId="0" borderId="39" xfId="0" applyFont="1" applyBorder="1" applyAlignment="1">
      <alignment horizontal="left" vertical="center" wrapText="1" indent="1"/>
    </xf>
    <xf numFmtId="10" fontId="7" fillId="0" borderId="0" xfId="1" applyNumberFormat="1" applyFont="1"/>
    <xf numFmtId="0" fontId="10" fillId="3" borderId="16" xfId="0" applyFont="1" applyFill="1" applyBorder="1" applyAlignment="1">
      <alignment horizontal="center" vertical="center" wrapText="1"/>
    </xf>
    <xf numFmtId="0" fontId="13" fillId="0" borderId="0" xfId="0" applyFont="1" applyAlignment="1">
      <alignment horizontal="left"/>
    </xf>
    <xf numFmtId="0" fontId="11" fillId="0" borderId="6" xfId="0" applyFont="1" applyBorder="1" applyAlignment="1">
      <alignment wrapText="1"/>
    </xf>
    <xf numFmtId="0" fontId="11" fillId="0" borderId="9" xfId="0" applyFont="1" applyBorder="1" applyAlignment="1">
      <alignment wrapText="1"/>
    </xf>
    <xf numFmtId="166" fontId="7" fillId="0" borderId="28" xfId="0" applyNumberFormat="1" applyFont="1" applyBorder="1" applyAlignment="1">
      <alignment horizontal="center"/>
    </xf>
    <xf numFmtId="166" fontId="7" fillId="0" borderId="37" xfId="0" applyNumberFormat="1" applyFont="1" applyBorder="1" applyAlignment="1">
      <alignment horizontal="center"/>
    </xf>
    <xf numFmtId="0" fontId="19" fillId="0" borderId="0" xfId="0" applyFont="1"/>
    <xf numFmtId="0" fontId="5" fillId="0" borderId="0" xfId="2"/>
    <xf numFmtId="0" fontId="11" fillId="0" borderId="6" xfId="2" applyFont="1" applyBorder="1" applyAlignment="1">
      <alignment vertical="center" wrapText="1"/>
    </xf>
    <xf numFmtId="0" fontId="7" fillId="0" borderId="0" xfId="2" applyFont="1"/>
    <xf numFmtId="0" fontId="11" fillId="0" borderId="9" xfId="2" applyFont="1" applyBorder="1" applyAlignment="1">
      <alignment vertical="center" wrapText="1"/>
    </xf>
    <xf numFmtId="0" fontId="11" fillId="0" borderId="0" xfId="2" applyFont="1" applyAlignment="1">
      <alignment wrapText="1"/>
    </xf>
    <xf numFmtId="0" fontId="13" fillId="0" borderId="0" xfId="2" applyFont="1" applyAlignment="1">
      <alignment vertical="center" wrapText="1"/>
    </xf>
    <xf numFmtId="0" fontId="13" fillId="0" borderId="0" xfId="2" applyFont="1" applyAlignment="1">
      <alignment vertical="center"/>
    </xf>
    <xf numFmtId="0" fontId="12" fillId="2" borderId="16" xfId="2" applyFont="1" applyFill="1" applyBorder="1" applyAlignment="1">
      <alignment horizontal="center"/>
    </xf>
    <xf numFmtId="3" fontId="12" fillId="2" borderId="17" xfId="2" applyNumberFormat="1" applyFont="1" applyFill="1" applyBorder="1" applyAlignment="1">
      <alignment horizontal="center"/>
    </xf>
    <xf numFmtId="166" fontId="11" fillId="2" borderId="18" xfId="2" applyNumberFormat="1" applyFont="1" applyFill="1" applyBorder="1" applyAlignment="1">
      <alignment horizontal="center"/>
    </xf>
    <xf numFmtId="0" fontId="11" fillId="0" borderId="23" xfId="2" applyFont="1" applyBorder="1"/>
    <xf numFmtId="3" fontId="11" fillId="0" borderId="9" xfId="2" applyNumberFormat="1" applyFont="1" applyBorder="1" applyAlignment="1">
      <alignment horizontal="center"/>
    </xf>
    <xf numFmtId="166" fontId="11" fillId="0" borderId="24" xfId="2" applyNumberFormat="1" applyFont="1" applyBorder="1" applyAlignment="1">
      <alignment horizontal="center"/>
    </xf>
    <xf numFmtId="0" fontId="11" fillId="0" borderId="27" xfId="2" applyFont="1" applyBorder="1"/>
    <xf numFmtId="3" fontId="11" fillId="0" borderId="1" xfId="2" applyNumberFormat="1" applyFont="1" applyBorder="1" applyAlignment="1">
      <alignment horizontal="center"/>
    </xf>
    <xf numFmtId="166" fontId="11" fillId="0" borderId="28" xfId="2" applyNumberFormat="1" applyFont="1" applyBorder="1" applyAlignment="1">
      <alignment horizontal="center"/>
    </xf>
    <xf numFmtId="0" fontId="11" fillId="0" borderId="31" xfId="2" applyFont="1" applyBorder="1"/>
    <xf numFmtId="3" fontId="11" fillId="0" borderId="6" xfId="2" applyNumberFormat="1" applyFont="1" applyBorder="1" applyAlignment="1">
      <alignment horizontal="center"/>
    </xf>
    <xf numFmtId="166" fontId="11" fillId="0" borderId="32" xfId="2" applyNumberFormat="1" applyFont="1" applyBorder="1" applyAlignment="1">
      <alignment horizontal="center"/>
    </xf>
    <xf numFmtId="3" fontId="14" fillId="0" borderId="1" xfId="2" applyNumberFormat="1" applyFont="1" applyBorder="1" applyAlignment="1">
      <alignment horizontal="center"/>
    </xf>
    <xf numFmtId="3" fontId="14" fillId="0" borderId="6" xfId="2" applyNumberFormat="1" applyFont="1" applyBorder="1" applyAlignment="1">
      <alignment horizontal="center"/>
    </xf>
    <xf numFmtId="0" fontId="12" fillId="4" borderId="16" xfId="2" applyFont="1" applyFill="1" applyBorder="1" applyAlignment="1">
      <alignment horizontal="center" vertical="center"/>
    </xf>
    <xf numFmtId="3" fontId="12" fillId="4" borderId="17" xfId="2" applyNumberFormat="1" applyFont="1" applyFill="1" applyBorder="1" applyAlignment="1">
      <alignment horizontal="center" vertical="center" wrapText="1"/>
    </xf>
    <xf numFmtId="166" fontId="12" fillId="4" borderId="18" xfId="2" applyNumberFormat="1" applyFont="1" applyFill="1" applyBorder="1" applyAlignment="1">
      <alignment horizontal="center" vertical="center" wrapText="1"/>
    </xf>
    <xf numFmtId="0" fontId="12" fillId="7" borderId="16" xfId="2" applyFont="1" applyFill="1" applyBorder="1" applyAlignment="1">
      <alignment horizontal="center" vertical="center"/>
    </xf>
    <xf numFmtId="0" fontId="12" fillId="7" borderId="17" xfId="2" applyFont="1" applyFill="1" applyBorder="1" applyAlignment="1">
      <alignment horizontal="center" vertical="center" wrapText="1"/>
    </xf>
    <xf numFmtId="0" fontId="12" fillId="7" borderId="18" xfId="2" applyFont="1" applyFill="1" applyBorder="1" applyAlignment="1">
      <alignment horizontal="center" vertical="center" wrapText="1"/>
    </xf>
    <xf numFmtId="0" fontId="12" fillId="0" borderId="0" xfId="2" applyFont="1" applyAlignment="1">
      <alignment horizontal="center"/>
    </xf>
    <xf numFmtId="3" fontId="12" fillId="0" borderId="0" xfId="2" applyNumberFormat="1" applyFont="1" applyAlignment="1">
      <alignment horizontal="center"/>
    </xf>
    <xf numFmtId="166" fontId="11" fillId="0" borderId="0" xfId="2" applyNumberFormat="1" applyFont="1" applyAlignment="1">
      <alignment horizontal="center"/>
    </xf>
    <xf numFmtId="0" fontId="20" fillId="0" borderId="0" xfId="2" applyFont="1"/>
    <xf numFmtId="0" fontId="21" fillId="0" borderId="0" xfId="0" applyFont="1" applyAlignment="1">
      <alignment horizontal="justify" vertical="center"/>
    </xf>
    <xf numFmtId="4" fontId="11" fillId="0" borderId="0" xfId="2" applyNumberFormat="1" applyFont="1" applyAlignment="1">
      <alignment horizontal="center"/>
    </xf>
    <xf numFmtId="0" fontId="11" fillId="3" borderId="10" xfId="2" applyFont="1" applyFill="1" applyBorder="1" applyAlignment="1">
      <alignment horizontal="center" wrapText="1"/>
    </xf>
    <xf numFmtId="0" fontId="12" fillId="2" borderId="20" xfId="2" applyFont="1" applyFill="1" applyBorder="1" applyAlignment="1">
      <alignment horizontal="center"/>
    </xf>
    <xf numFmtId="3" fontId="12" fillId="2" borderId="51" xfId="2" applyNumberFormat="1" applyFont="1" applyFill="1" applyBorder="1" applyAlignment="1">
      <alignment horizontal="center"/>
    </xf>
    <xf numFmtId="4" fontId="11" fillId="2" borderId="21" xfId="2" applyNumberFormat="1" applyFont="1" applyFill="1" applyBorder="1" applyAlignment="1">
      <alignment horizontal="center"/>
    </xf>
    <xf numFmtId="0" fontId="11" fillId="0" borderId="22" xfId="2" applyFont="1" applyBorder="1"/>
    <xf numFmtId="3" fontId="11" fillId="0" borderId="23" xfId="2" applyNumberFormat="1" applyFont="1" applyBorder="1" applyAlignment="1">
      <alignment horizontal="center"/>
    </xf>
    <xf numFmtId="4" fontId="11" fillId="0" borderId="24" xfId="2" applyNumberFormat="1" applyFont="1" applyBorder="1" applyAlignment="1">
      <alignment horizontal="center"/>
    </xf>
    <xf numFmtId="4" fontId="11" fillId="0" borderId="25" xfId="2" applyNumberFormat="1" applyFont="1" applyBorder="1" applyAlignment="1">
      <alignment horizontal="center"/>
    </xf>
    <xf numFmtId="0" fontId="11" fillId="0" borderId="26" xfId="2" applyFont="1" applyBorder="1"/>
    <xf numFmtId="3" fontId="11" fillId="0" borderId="27" xfId="2" applyNumberFormat="1" applyFont="1" applyBorder="1" applyAlignment="1">
      <alignment horizontal="center"/>
    </xf>
    <xf numFmtId="4" fontId="11" fillId="0" borderId="28" xfId="2" applyNumberFormat="1" applyFont="1" applyBorder="1" applyAlignment="1">
      <alignment horizontal="center"/>
    </xf>
    <xf numFmtId="4" fontId="11" fillId="0" borderId="29" xfId="2" applyNumberFormat="1" applyFont="1" applyBorder="1" applyAlignment="1">
      <alignment horizontal="center"/>
    </xf>
    <xf numFmtId="0" fontId="11" fillId="0" borderId="30" xfId="2" applyFont="1" applyBorder="1"/>
    <xf numFmtId="3" fontId="11" fillId="0" borderId="31" xfId="2" applyNumberFormat="1" applyFont="1" applyBorder="1" applyAlignment="1">
      <alignment horizontal="center"/>
    </xf>
    <xf numFmtId="4" fontId="11" fillId="0" borderId="32" xfId="2" applyNumberFormat="1" applyFont="1" applyBorder="1" applyAlignment="1">
      <alignment horizontal="center"/>
    </xf>
    <xf numFmtId="0" fontId="12" fillId="2" borderId="15" xfId="2" applyFont="1" applyFill="1" applyBorder="1" applyAlignment="1">
      <alignment horizontal="center"/>
    </xf>
    <xf numFmtId="3" fontId="12" fillId="2" borderId="16" xfId="2" applyNumberFormat="1" applyFont="1" applyFill="1" applyBorder="1" applyAlignment="1">
      <alignment horizontal="center"/>
    </xf>
    <xf numFmtId="4" fontId="11" fillId="2" borderId="18" xfId="2" applyNumberFormat="1" applyFont="1" applyFill="1" applyBorder="1" applyAlignment="1">
      <alignment horizontal="center"/>
    </xf>
    <xf numFmtId="4" fontId="11" fillId="2" borderId="19" xfId="2" applyNumberFormat="1" applyFont="1" applyFill="1" applyBorder="1" applyAlignment="1">
      <alignment horizontal="center"/>
    </xf>
    <xf numFmtId="0" fontId="11" fillId="0" borderId="39" xfId="2" applyFont="1" applyBorder="1"/>
    <xf numFmtId="3" fontId="11" fillId="0" borderId="35" xfId="2" applyNumberFormat="1" applyFont="1" applyBorder="1" applyAlignment="1">
      <alignment horizontal="center"/>
    </xf>
    <xf numFmtId="3" fontId="11" fillId="0" borderId="36" xfId="2" applyNumberFormat="1" applyFont="1" applyBorder="1" applyAlignment="1">
      <alignment horizontal="center"/>
    </xf>
    <xf numFmtId="4" fontId="11" fillId="0" borderId="37" xfId="2" applyNumberFormat="1" applyFont="1" applyBorder="1" applyAlignment="1">
      <alignment horizontal="center"/>
    </xf>
    <xf numFmtId="4" fontId="11" fillId="0" borderId="49" xfId="2" applyNumberFormat="1" applyFont="1" applyBorder="1" applyAlignment="1">
      <alignment horizontal="center"/>
    </xf>
    <xf numFmtId="0" fontId="12" fillId="7" borderId="15" xfId="2" applyFont="1" applyFill="1" applyBorder="1" applyAlignment="1">
      <alignment horizontal="center" vertical="center" wrapText="1"/>
    </xf>
    <xf numFmtId="0" fontId="12" fillId="7" borderId="16" xfId="2" applyFont="1" applyFill="1" applyBorder="1" applyAlignment="1">
      <alignment horizontal="center" vertical="center" wrapText="1"/>
    </xf>
    <xf numFmtId="0" fontId="20" fillId="0" borderId="0" xfId="2" applyFont="1" applyAlignment="1">
      <alignment horizontal="center"/>
    </xf>
    <xf numFmtId="0" fontId="11" fillId="0" borderId="38" xfId="2" applyFont="1" applyBorder="1"/>
    <xf numFmtId="3" fontId="11" fillId="0" borderId="33" xfId="2" applyNumberFormat="1" applyFont="1" applyBorder="1" applyAlignment="1">
      <alignment horizontal="center"/>
    </xf>
    <xf numFmtId="3" fontId="11" fillId="0" borderId="34" xfId="2" applyNumberFormat="1" applyFont="1" applyBorder="1" applyAlignment="1">
      <alignment horizontal="center"/>
    </xf>
    <xf numFmtId="4" fontId="11" fillId="0" borderId="43" xfId="2" applyNumberFormat="1" applyFont="1" applyBorder="1" applyAlignment="1">
      <alignment horizontal="center"/>
    </xf>
    <xf numFmtId="3" fontId="11" fillId="0" borderId="0" xfId="0" applyNumberFormat="1" applyFont="1" applyAlignment="1">
      <alignment horizontal="center"/>
    </xf>
    <xf numFmtId="0" fontId="8" fillId="0" borderId="0" xfId="2" applyFont="1"/>
    <xf numFmtId="0" fontId="8" fillId="0" borderId="0" xfId="2" applyFont="1" applyAlignment="1">
      <alignment horizontal="center"/>
    </xf>
    <xf numFmtId="0" fontId="7" fillId="0" borderId="0" xfId="2" applyFont="1" applyAlignment="1">
      <alignment wrapText="1"/>
    </xf>
    <xf numFmtId="0" fontId="10" fillId="0" borderId="0" xfId="2" applyFont="1" applyAlignment="1">
      <alignment vertical="center"/>
    </xf>
    <xf numFmtId="0" fontId="15" fillId="0" borderId="0" xfId="2" applyFont="1" applyAlignment="1">
      <alignment vertical="center"/>
    </xf>
    <xf numFmtId="0" fontId="12" fillId="4" borderId="15" xfId="2" applyFont="1" applyFill="1" applyBorder="1" applyAlignment="1">
      <alignment horizontal="center" vertical="center" wrapText="1"/>
    </xf>
    <xf numFmtId="3" fontId="12" fillId="4" borderId="16" xfId="2" applyNumberFormat="1" applyFont="1" applyFill="1" applyBorder="1" applyAlignment="1">
      <alignment horizontal="center" vertical="center" wrapText="1"/>
    </xf>
    <xf numFmtId="0" fontId="12" fillId="4" borderId="18" xfId="2" applyFont="1" applyFill="1" applyBorder="1" applyAlignment="1">
      <alignment horizontal="center" vertical="center" wrapText="1"/>
    </xf>
    <xf numFmtId="4" fontId="12" fillId="2" borderId="14" xfId="2" applyNumberFormat="1" applyFont="1" applyFill="1" applyBorder="1" applyAlignment="1">
      <alignment horizontal="center" vertical="center" wrapText="1"/>
    </xf>
    <xf numFmtId="4" fontId="11" fillId="2" borderId="50" xfId="2" applyNumberFormat="1" applyFont="1" applyFill="1" applyBorder="1" applyAlignment="1">
      <alignment horizontal="center"/>
    </xf>
    <xf numFmtId="49" fontId="8" fillId="3" borderId="46" xfId="2" applyNumberFormat="1" applyFont="1" applyFill="1" applyBorder="1" applyAlignment="1">
      <alignment horizontal="center" vertical="center" wrapText="1"/>
    </xf>
    <xf numFmtId="0" fontId="8" fillId="3" borderId="48" xfId="2" applyFont="1" applyFill="1" applyBorder="1" applyAlignment="1">
      <alignment horizontal="center"/>
    </xf>
    <xf numFmtId="0" fontId="9" fillId="0" borderId="44" xfId="2" applyFont="1" applyBorder="1" applyAlignment="1">
      <alignment horizontal="left" vertical="top" wrapText="1"/>
    </xf>
    <xf numFmtId="3" fontId="7" fillId="0" borderId="3" xfId="2" applyNumberFormat="1" applyFont="1" applyBorder="1" applyAlignment="1">
      <alignment horizontal="center" vertical="center" wrapText="1"/>
    </xf>
    <xf numFmtId="3" fontId="7" fillId="0" borderId="2" xfId="2" applyNumberFormat="1" applyFont="1" applyBorder="1" applyAlignment="1">
      <alignment horizontal="center" vertical="center" wrapText="1"/>
    </xf>
    <xf numFmtId="165" fontId="16" fillId="0" borderId="44" xfId="2" applyNumberFormat="1" applyFont="1" applyBorder="1" applyAlignment="1">
      <alignment horizontal="center" vertical="center" wrapText="1"/>
    </xf>
    <xf numFmtId="0" fontId="9" fillId="0" borderId="42" xfId="2" applyFont="1" applyBorder="1" applyAlignment="1">
      <alignment horizontal="left" vertical="top" wrapText="1"/>
    </xf>
    <xf numFmtId="3" fontId="7" fillId="0" borderId="48" xfId="2" applyNumberFormat="1" applyFont="1" applyBorder="1" applyAlignment="1">
      <alignment horizontal="center" vertical="center" wrapText="1"/>
    </xf>
    <xf numFmtId="165" fontId="16" fillId="0" borderId="42" xfId="2" applyNumberFormat="1" applyFont="1" applyBorder="1" applyAlignment="1">
      <alignment horizontal="center" vertical="center" wrapText="1"/>
    </xf>
    <xf numFmtId="0" fontId="7" fillId="0" borderId="41" xfId="2" applyFont="1" applyBorder="1" applyAlignment="1">
      <alignment horizontal="left" vertical="top" wrapText="1" indent="1"/>
    </xf>
    <xf numFmtId="3" fontId="9" fillId="0" borderId="5" xfId="2" applyNumberFormat="1" applyFont="1" applyBorder="1" applyAlignment="1">
      <alignment horizontal="center" wrapText="1"/>
    </xf>
    <xf numFmtId="0" fontId="7" fillId="0" borderId="42" xfId="2" applyFont="1" applyBorder="1" applyAlignment="1">
      <alignment horizontal="left" vertical="top" wrapText="1" indent="1"/>
    </xf>
    <xf numFmtId="3" fontId="9" fillId="0" borderId="46" xfId="2" applyNumberFormat="1" applyFont="1" applyBorder="1" applyAlignment="1">
      <alignment horizontal="center" wrapText="1"/>
    </xf>
    <xf numFmtId="0" fontId="10" fillId="8" borderId="44" xfId="2" applyFont="1" applyFill="1" applyBorder="1" applyAlignment="1">
      <alignment horizontal="left" vertical="top" wrapText="1"/>
    </xf>
    <xf numFmtId="3" fontId="10" fillId="8" borderId="3" xfId="2" applyNumberFormat="1" applyFont="1" applyFill="1" applyBorder="1" applyAlignment="1">
      <alignment horizontal="center" wrapText="1"/>
    </xf>
    <xf numFmtId="165" fontId="10" fillId="8" borderId="44" xfId="2" applyNumberFormat="1" applyFont="1" applyFill="1" applyBorder="1" applyAlignment="1">
      <alignment horizontal="center" wrapText="1"/>
    </xf>
    <xf numFmtId="0" fontId="8" fillId="3" borderId="46" xfId="2" applyFont="1" applyFill="1" applyBorder="1" applyAlignment="1">
      <alignment horizontal="center" wrapText="1"/>
    </xf>
    <xf numFmtId="0" fontId="8" fillId="3" borderId="48" xfId="2" applyFont="1" applyFill="1" applyBorder="1" applyAlignment="1">
      <alignment horizontal="center" wrapText="1"/>
    </xf>
    <xf numFmtId="0" fontId="8" fillId="3" borderId="16" xfId="2" applyFont="1" applyFill="1" applyBorder="1" applyAlignment="1">
      <alignment horizontal="center" vertical="center" wrapText="1"/>
    </xf>
    <xf numFmtId="0" fontId="10" fillId="0" borderId="0" xfId="2" applyFont="1"/>
    <xf numFmtId="0" fontId="7" fillId="0" borderId="27" xfId="2" applyFont="1" applyBorder="1"/>
    <xf numFmtId="0" fontId="7" fillId="0" borderId="35" xfId="2" applyFont="1" applyBorder="1"/>
    <xf numFmtId="0" fontId="8" fillId="8" borderId="23" xfId="2" applyFont="1" applyFill="1" applyBorder="1"/>
    <xf numFmtId="3" fontId="8" fillId="8" borderId="9" xfId="2" applyNumberFormat="1" applyFont="1" applyFill="1" applyBorder="1" applyAlignment="1">
      <alignment horizontal="center"/>
    </xf>
    <xf numFmtId="0" fontId="8" fillId="3" borderId="17" xfId="2" applyFont="1" applyFill="1" applyBorder="1" applyAlignment="1">
      <alignment horizontal="center" vertical="center" wrapText="1"/>
    </xf>
    <xf numFmtId="0" fontId="8" fillId="7" borderId="18" xfId="2" applyFont="1" applyFill="1" applyBorder="1" applyAlignment="1">
      <alignment horizontal="center" vertical="center" wrapText="1"/>
    </xf>
    <xf numFmtId="4" fontId="0" fillId="0" borderId="0" xfId="0" applyNumberFormat="1"/>
    <xf numFmtId="2" fontId="7" fillId="0" borderId="37" xfId="0" applyNumberFormat="1" applyFont="1" applyBorder="1" applyAlignment="1">
      <alignment horizontal="center" vertical="center"/>
    </xf>
    <xf numFmtId="0" fontId="13" fillId="0" borderId="0" xfId="4" applyFont="1" applyAlignment="1">
      <alignment vertical="center"/>
    </xf>
    <xf numFmtId="0" fontId="8" fillId="3" borderId="46"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7" fillId="0" borderId="44" xfId="0" applyFont="1" applyBorder="1" applyAlignment="1">
      <alignment horizontal="left" vertical="top" wrapText="1" indent="2"/>
    </xf>
    <xf numFmtId="2" fontId="9" fillId="0" borderId="9" xfId="0" applyNumberFormat="1" applyFont="1" applyBorder="1" applyAlignment="1">
      <alignment horizontal="center" vertical="center"/>
    </xf>
    <xf numFmtId="0" fontId="7" fillId="0" borderId="41" xfId="0" applyFont="1" applyBorder="1" applyAlignment="1">
      <alignment horizontal="left" vertical="top" wrapText="1" indent="2"/>
    </xf>
    <xf numFmtId="2" fontId="9" fillId="0" borderId="1" xfId="0" applyNumberFormat="1" applyFont="1" applyBorder="1" applyAlignment="1">
      <alignment horizontal="center" vertical="center"/>
    </xf>
    <xf numFmtId="2" fontId="7" fillId="0" borderId="28" xfId="0" applyNumberFormat="1" applyFont="1" applyBorder="1" applyAlignment="1">
      <alignment horizontal="center" vertical="center"/>
    </xf>
    <xf numFmtId="0" fontId="7" fillId="0" borderId="42" xfId="0" applyFont="1" applyBorder="1" applyAlignment="1">
      <alignment horizontal="left" vertical="top" wrapText="1" indent="2"/>
    </xf>
    <xf numFmtId="2" fontId="9" fillId="0" borderId="36" xfId="0" applyNumberFormat="1" applyFont="1" applyBorder="1" applyAlignment="1">
      <alignment horizontal="center" vertical="center"/>
    </xf>
    <xf numFmtId="0" fontId="13" fillId="0" borderId="0" xfId="4" applyFont="1" applyAlignment="1">
      <alignment vertical="center" wrapText="1"/>
    </xf>
    <xf numFmtId="0" fontId="4" fillId="0" borderId="0" xfId="4"/>
    <xf numFmtId="0" fontId="7" fillId="0" borderId="0" xfId="4" applyFont="1" applyAlignment="1">
      <alignment wrapText="1"/>
    </xf>
    <xf numFmtId="0" fontId="10" fillId="0" borderId="0" xfId="4" applyFont="1" applyAlignment="1">
      <alignment vertical="center"/>
    </xf>
    <xf numFmtId="0" fontId="8" fillId="0" borderId="0" xfId="4" applyFont="1" applyAlignment="1">
      <alignment horizontal="center"/>
    </xf>
    <xf numFmtId="0" fontId="8" fillId="3" borderId="35" xfId="4" applyFont="1" applyFill="1" applyBorder="1" applyAlignment="1">
      <alignment horizontal="center" vertical="center" wrapText="1"/>
    </xf>
    <xf numFmtId="0" fontId="8" fillId="3" borderId="36" xfId="4" applyFont="1" applyFill="1" applyBorder="1" applyAlignment="1">
      <alignment horizontal="center" vertical="center" wrapText="1"/>
    </xf>
    <xf numFmtId="0" fontId="8" fillId="3" borderId="37" xfId="4" applyFont="1" applyFill="1" applyBorder="1" applyAlignment="1">
      <alignment horizontal="center" vertical="center" wrapText="1"/>
    </xf>
    <xf numFmtId="0" fontId="7" fillId="0" borderId="26" xfId="4" applyFont="1" applyBorder="1" applyAlignment="1">
      <alignment horizontal="left" vertical="top" wrapText="1" indent="1"/>
    </xf>
    <xf numFmtId="4" fontId="7" fillId="0" borderId="28" xfId="4" applyNumberFormat="1" applyFont="1" applyBorder="1" applyAlignment="1">
      <alignment horizontal="center"/>
    </xf>
    <xf numFmtId="4" fontId="7" fillId="0" borderId="4" xfId="4" applyNumberFormat="1" applyFont="1" applyBorder="1" applyAlignment="1">
      <alignment horizontal="center"/>
    </xf>
    <xf numFmtId="0" fontId="9" fillId="0" borderId="26" xfId="4" applyFont="1" applyBorder="1" applyAlignment="1">
      <alignment horizontal="left" vertical="top" wrapText="1" indent="1"/>
    </xf>
    <xf numFmtId="4" fontId="7" fillId="0" borderId="32" xfId="4" applyNumberFormat="1" applyFont="1" applyBorder="1" applyAlignment="1">
      <alignment horizontal="center"/>
    </xf>
    <xf numFmtId="4" fontId="7" fillId="0" borderId="56" xfId="4" applyNumberFormat="1" applyFont="1" applyBorder="1" applyAlignment="1">
      <alignment horizontal="center"/>
    </xf>
    <xf numFmtId="2" fontId="10" fillId="5" borderId="52" xfId="0" applyNumberFormat="1" applyFont="1" applyFill="1" applyBorder="1" applyAlignment="1">
      <alignment horizontal="center" vertical="center"/>
    </xf>
    <xf numFmtId="3" fontId="9" fillId="0" borderId="27" xfId="4" applyNumberFormat="1" applyFont="1" applyBorder="1" applyAlignment="1">
      <alignment horizontal="center" vertical="top"/>
    </xf>
    <xf numFmtId="3" fontId="7" fillId="0" borderId="1" xfId="4" applyNumberFormat="1" applyFont="1" applyBorder="1" applyAlignment="1">
      <alignment horizontal="center"/>
    </xf>
    <xf numFmtId="3" fontId="9" fillId="0" borderId="31" xfId="4" applyNumberFormat="1" applyFont="1" applyBorder="1" applyAlignment="1">
      <alignment horizontal="center" vertical="top"/>
    </xf>
    <xf numFmtId="3" fontId="7" fillId="0" borderId="6" xfId="4" applyNumberFormat="1" applyFont="1" applyBorder="1" applyAlignment="1">
      <alignment horizontal="center"/>
    </xf>
    <xf numFmtId="3" fontId="9" fillId="0" borderId="3" xfId="0" applyNumberFormat="1" applyFont="1" applyBorder="1" applyAlignment="1">
      <alignment horizontal="center" vertical="top" wrapText="1"/>
    </xf>
    <xf numFmtId="3" fontId="9" fillId="0" borderId="5" xfId="0" applyNumberFormat="1" applyFont="1" applyBorder="1" applyAlignment="1">
      <alignment horizontal="center" vertical="top" wrapText="1"/>
    </xf>
    <xf numFmtId="3" fontId="7" fillId="0" borderId="5" xfId="0" applyNumberFormat="1" applyFont="1" applyBorder="1" applyAlignment="1">
      <alignment horizontal="center" vertical="top" wrapText="1"/>
    </xf>
    <xf numFmtId="3" fontId="7" fillId="0" borderId="1" xfId="0" applyNumberFormat="1" applyFont="1" applyBorder="1" applyAlignment="1">
      <alignment horizontal="center" vertical="top" wrapText="1"/>
    </xf>
    <xf numFmtId="3" fontId="9" fillId="0" borderId="46" xfId="0" applyNumberFormat="1" applyFont="1" applyBorder="1" applyAlignment="1">
      <alignment horizontal="center" vertical="top" wrapText="1"/>
    </xf>
    <xf numFmtId="3" fontId="8" fillId="5" borderId="55" xfId="4" applyNumberFormat="1" applyFont="1" applyFill="1" applyBorder="1" applyAlignment="1">
      <alignment horizontal="center"/>
    </xf>
    <xf numFmtId="2" fontId="8" fillId="5" borderId="37" xfId="0" applyNumberFormat="1" applyFont="1" applyFill="1" applyBorder="1" applyAlignment="1">
      <alignment horizontal="center" vertical="center"/>
    </xf>
    <xf numFmtId="0" fontId="8" fillId="5" borderId="8" xfId="4" applyFont="1" applyFill="1" applyBorder="1" applyAlignment="1">
      <alignment horizontal="center"/>
    </xf>
    <xf numFmtId="4" fontId="7" fillId="0" borderId="2" xfId="4" applyNumberFormat="1" applyFont="1" applyBorder="1" applyAlignment="1">
      <alignment horizontal="center"/>
    </xf>
    <xf numFmtId="2" fontId="7" fillId="0" borderId="38" xfId="1" applyNumberFormat="1" applyFont="1" applyBorder="1" applyAlignment="1">
      <alignment horizontal="center"/>
    </xf>
    <xf numFmtId="4" fontId="7" fillId="0" borderId="40" xfId="4" applyNumberFormat="1" applyFont="1" applyBorder="1" applyAlignment="1">
      <alignment horizontal="center"/>
    </xf>
    <xf numFmtId="2" fontId="7" fillId="0" borderId="26" xfId="1" applyNumberFormat="1" applyFont="1" applyBorder="1" applyAlignment="1">
      <alignment horizontal="center"/>
    </xf>
    <xf numFmtId="4" fontId="7" fillId="0" borderId="41" xfId="4" applyNumberFormat="1" applyFont="1" applyBorder="1" applyAlignment="1">
      <alignment horizontal="center"/>
    </xf>
    <xf numFmtId="2" fontId="7" fillId="0" borderId="39" xfId="1" applyNumberFormat="1" applyFont="1" applyBorder="1" applyAlignment="1">
      <alignment horizontal="center"/>
    </xf>
    <xf numFmtId="4" fontId="7" fillId="0" borderId="59" xfId="4" applyNumberFormat="1" applyFont="1" applyBorder="1" applyAlignment="1">
      <alignment horizontal="center"/>
    </xf>
    <xf numFmtId="3" fontId="9" fillId="0" borderId="23" xfId="4" applyNumberFormat="1" applyFont="1" applyBorder="1" applyAlignment="1">
      <alignment horizontal="center" vertical="top"/>
    </xf>
    <xf numFmtId="3" fontId="7" fillId="0" borderId="2" xfId="4" applyNumberFormat="1" applyFont="1" applyBorder="1" applyAlignment="1">
      <alignment horizontal="center" vertical="center" wrapText="1"/>
    </xf>
    <xf numFmtId="3" fontId="7" fillId="0" borderId="4" xfId="4" applyNumberFormat="1" applyFont="1" applyBorder="1" applyAlignment="1">
      <alignment horizontal="center" vertical="center" wrapText="1"/>
    </xf>
    <xf numFmtId="3" fontId="7" fillId="0" borderId="31" xfId="4" applyNumberFormat="1" applyFont="1" applyBorder="1" applyAlignment="1">
      <alignment horizontal="center"/>
    </xf>
    <xf numFmtId="3" fontId="7" fillId="0" borderId="56" xfId="4" applyNumberFormat="1" applyFont="1" applyBorder="1" applyAlignment="1">
      <alignment horizontal="center"/>
    </xf>
    <xf numFmtId="0" fontId="10" fillId="8" borderId="15" xfId="4" applyFont="1" applyFill="1" applyBorder="1" applyAlignment="1">
      <alignment horizontal="center" wrapText="1"/>
    </xf>
    <xf numFmtId="3" fontId="8" fillId="8" borderId="16" xfId="4" applyNumberFormat="1" applyFont="1" applyFill="1" applyBorder="1" applyAlignment="1">
      <alignment horizontal="center"/>
    </xf>
    <xf numFmtId="3" fontId="8" fillId="8" borderId="17" xfId="4" applyNumberFormat="1" applyFont="1" applyFill="1" applyBorder="1" applyAlignment="1">
      <alignment horizontal="center"/>
    </xf>
    <xf numFmtId="4" fontId="8" fillId="8" borderId="18" xfId="4" applyNumberFormat="1" applyFont="1" applyFill="1" applyBorder="1" applyAlignment="1">
      <alignment horizontal="center"/>
    </xf>
    <xf numFmtId="3" fontId="8" fillId="8" borderId="60" xfId="4" applyNumberFormat="1" applyFont="1" applyFill="1" applyBorder="1" applyAlignment="1">
      <alignment horizontal="center"/>
    </xf>
    <xf numFmtId="2" fontId="8" fillId="8" borderId="61" xfId="1" applyNumberFormat="1" applyFont="1" applyFill="1" applyBorder="1" applyAlignment="1">
      <alignment horizontal="center"/>
    </xf>
    <xf numFmtId="4" fontId="8" fillId="8" borderId="62" xfId="4" applyNumberFormat="1" applyFont="1" applyFill="1" applyBorder="1" applyAlignment="1">
      <alignment horizontal="center"/>
    </xf>
    <xf numFmtId="3" fontId="7" fillId="0" borderId="0" xfId="0" applyNumberFormat="1" applyFont="1" applyAlignment="1">
      <alignment horizontal="center"/>
    </xf>
    <xf numFmtId="10" fontId="7" fillId="0" borderId="0" xfId="0" applyNumberFormat="1" applyFont="1" applyAlignment="1">
      <alignment horizontal="center"/>
    </xf>
    <xf numFmtId="167" fontId="7" fillId="0" borderId="0" xfId="0" applyNumberFormat="1" applyFont="1"/>
    <xf numFmtId="166" fontId="7" fillId="0" borderId="0" xfId="0" applyNumberFormat="1" applyFont="1"/>
    <xf numFmtId="0" fontId="22" fillId="0" borderId="0" xfId="0" applyFont="1"/>
    <xf numFmtId="0" fontId="24" fillId="0" borderId="0" xfId="0" applyFont="1"/>
    <xf numFmtId="0" fontId="10" fillId="3" borderId="13" xfId="0" applyFont="1" applyFill="1" applyBorder="1" applyAlignment="1">
      <alignment horizontal="center" vertical="center" wrapText="1"/>
    </xf>
    <xf numFmtId="3" fontId="7" fillId="0" borderId="9" xfId="0" applyNumberFormat="1" applyFont="1" applyBorder="1" applyAlignment="1">
      <alignment horizontal="center" vertical="top" wrapText="1"/>
    </xf>
    <xf numFmtId="3" fontId="7" fillId="0" borderId="36" xfId="0" applyNumberFormat="1" applyFont="1" applyBorder="1" applyAlignment="1">
      <alignment horizontal="center" vertical="top" wrapText="1"/>
    </xf>
    <xf numFmtId="2" fontId="9" fillId="0" borderId="43" xfId="0" applyNumberFormat="1" applyFont="1" applyBorder="1" applyAlignment="1">
      <alignment horizontal="center" vertical="center"/>
    </xf>
    <xf numFmtId="2" fontId="9" fillId="0" borderId="28" xfId="0" applyNumberFormat="1" applyFont="1" applyBorder="1" applyAlignment="1">
      <alignment horizontal="center" vertical="center"/>
    </xf>
    <xf numFmtId="2" fontId="9" fillId="0" borderId="37" xfId="0" applyNumberFormat="1" applyFont="1" applyBorder="1" applyAlignment="1">
      <alignment horizontal="center" vertical="center"/>
    </xf>
    <xf numFmtId="2" fontId="9" fillId="0" borderId="33" xfId="0" applyNumberFormat="1" applyFont="1" applyBorder="1" applyAlignment="1">
      <alignment horizontal="center" vertical="center"/>
    </xf>
    <xf numFmtId="2" fontId="7" fillId="0" borderId="43" xfId="0" applyNumberFormat="1" applyFont="1" applyBorder="1" applyAlignment="1">
      <alignment horizontal="center" vertical="center"/>
    </xf>
    <xf numFmtId="2" fontId="9" fillId="0" borderId="27" xfId="0" applyNumberFormat="1" applyFont="1" applyBorder="1" applyAlignment="1">
      <alignment horizontal="center" vertical="center"/>
    </xf>
    <xf numFmtId="2" fontId="7" fillId="0" borderId="27" xfId="0" applyNumberFormat="1" applyFont="1" applyBorder="1" applyAlignment="1">
      <alignment horizontal="center" vertical="center"/>
    </xf>
    <xf numFmtId="2" fontId="9" fillId="0" borderId="35" xfId="0" applyNumberFormat="1" applyFont="1" applyBorder="1" applyAlignment="1">
      <alignment horizontal="center" vertical="center"/>
    </xf>
    <xf numFmtId="2" fontId="10" fillId="5" borderId="35" xfId="0" applyNumberFormat="1" applyFont="1" applyFill="1" applyBorder="1" applyAlignment="1">
      <alignment horizontal="center" vertical="center"/>
    </xf>
    <xf numFmtId="0" fontId="11" fillId="0" borderId="0" xfId="2" applyFont="1" applyAlignment="1">
      <alignment horizontal="center"/>
    </xf>
    <xf numFmtId="0" fontId="20" fillId="0" borderId="0" xfId="4" applyFont="1"/>
    <xf numFmtId="0" fontId="20" fillId="0" borderId="0" xfId="4" applyFont="1" applyAlignment="1">
      <alignment horizontal="center"/>
    </xf>
    <xf numFmtId="0" fontId="11" fillId="0" borderId="0" xfId="4" applyFont="1" applyAlignment="1">
      <alignment horizontal="center"/>
    </xf>
    <xf numFmtId="4" fontId="11" fillId="0" borderId="0" xfId="4" applyNumberFormat="1" applyFont="1" applyAlignment="1">
      <alignment horizontal="center"/>
    </xf>
    <xf numFmtId="3" fontId="9" fillId="0" borderId="4" xfId="0" applyNumberFormat="1" applyFont="1" applyBorder="1" applyAlignment="1">
      <alignment horizontal="center" wrapText="1"/>
    </xf>
    <xf numFmtId="3" fontId="9" fillId="0" borderId="48" xfId="0" applyNumberFormat="1" applyFont="1" applyBorder="1" applyAlignment="1">
      <alignment horizontal="center" wrapText="1"/>
    </xf>
    <xf numFmtId="3" fontId="10" fillId="5" borderId="2" xfId="0" applyNumberFormat="1" applyFont="1" applyFill="1" applyBorder="1" applyAlignment="1">
      <alignment horizontal="center" wrapText="1"/>
    </xf>
    <xf numFmtId="3" fontId="9" fillId="0" borderId="46" xfId="0" applyNumberFormat="1" applyFont="1" applyBorder="1" applyAlignment="1">
      <alignment horizontal="center" vertical="center" wrapText="1"/>
    </xf>
    <xf numFmtId="3" fontId="0" fillId="0" borderId="0" xfId="0" applyNumberFormat="1"/>
    <xf numFmtId="165" fontId="10" fillId="9" borderId="44" xfId="2" applyNumberFormat="1" applyFont="1" applyFill="1" applyBorder="1" applyAlignment="1">
      <alignment horizontal="center" wrapText="1"/>
    </xf>
    <xf numFmtId="165" fontId="10" fillId="9" borderId="8" xfId="2" applyNumberFormat="1" applyFont="1" applyFill="1" applyBorder="1" applyAlignment="1">
      <alignment horizontal="center" wrapText="1"/>
    </xf>
    <xf numFmtId="1" fontId="7" fillId="0" borderId="0" xfId="0" applyNumberFormat="1" applyFont="1"/>
    <xf numFmtId="1" fontId="2" fillId="0" borderId="0" xfId="0" applyNumberFormat="1" applyFont="1"/>
    <xf numFmtId="0" fontId="10" fillId="5" borderId="33" xfId="0" applyFont="1" applyFill="1" applyBorder="1" applyAlignment="1">
      <alignment vertical="center" wrapText="1"/>
    </xf>
    <xf numFmtId="164" fontId="10" fillId="5" borderId="34" xfId="0" applyNumberFormat="1" applyFont="1" applyFill="1" applyBorder="1" applyAlignment="1">
      <alignment horizontal="center" vertical="center" wrapText="1"/>
    </xf>
    <xf numFmtId="166" fontId="9" fillId="0" borderId="43" xfId="0" applyNumberFormat="1" applyFont="1" applyBorder="1" applyAlignment="1">
      <alignment horizontal="center" vertical="center" wrapText="1"/>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3" fontId="10" fillId="6" borderId="33" xfId="0" applyNumberFormat="1" applyFont="1" applyFill="1" applyBorder="1" applyAlignment="1">
      <alignment horizontal="center" vertical="top"/>
    </xf>
    <xf numFmtId="3" fontId="10" fillId="6" borderId="34" xfId="0" applyNumberFormat="1" applyFont="1" applyFill="1" applyBorder="1" applyAlignment="1">
      <alignment horizontal="center" vertical="top"/>
    </xf>
    <xf numFmtId="3" fontId="10" fillId="6" borderId="47" xfId="0" applyNumberFormat="1" applyFont="1" applyFill="1" applyBorder="1" applyAlignment="1">
      <alignment horizontal="center" vertical="top"/>
    </xf>
    <xf numFmtId="3" fontId="9" fillId="0" borderId="4" xfId="0" applyNumberFormat="1" applyFont="1" applyBorder="1" applyAlignment="1">
      <alignment horizontal="center" vertical="top"/>
    </xf>
    <xf numFmtId="3" fontId="9" fillId="0" borderId="48" xfId="0" applyNumberFormat="1" applyFont="1" applyBorder="1" applyAlignment="1">
      <alignment horizontal="center" vertical="top"/>
    </xf>
    <xf numFmtId="166" fontId="10" fillId="6" borderId="33" xfId="0" applyNumberFormat="1" applyFont="1" applyFill="1" applyBorder="1" applyAlignment="1">
      <alignment horizontal="center" vertical="center" wrapText="1"/>
    </xf>
    <xf numFmtId="166" fontId="10" fillId="6" borderId="34" xfId="0" applyNumberFormat="1" applyFont="1" applyFill="1" applyBorder="1" applyAlignment="1">
      <alignment horizontal="center" vertical="center" wrapText="1"/>
    </xf>
    <xf numFmtId="166" fontId="10" fillId="6" borderId="43" xfId="0" applyNumberFormat="1" applyFont="1" applyFill="1" applyBorder="1" applyAlignment="1">
      <alignment horizontal="center" vertical="center" wrapText="1"/>
    </xf>
    <xf numFmtId="0" fontId="8" fillId="3" borderId="12" xfId="0" applyFont="1" applyFill="1" applyBorder="1" applyAlignment="1">
      <alignment horizontal="center" vertical="center" wrapText="1"/>
    </xf>
    <xf numFmtId="0" fontId="9" fillId="0" borderId="22" xfId="0" applyFont="1" applyBorder="1" applyAlignment="1">
      <alignment horizontal="left" vertical="top" wrapText="1"/>
    </xf>
    <xf numFmtId="0" fontId="9" fillId="0" borderId="26" xfId="0" applyFont="1" applyBorder="1" applyAlignment="1">
      <alignment horizontal="left" vertical="top" wrapText="1"/>
    </xf>
    <xf numFmtId="0" fontId="9" fillId="0" borderId="39" xfId="0" applyFont="1" applyBorder="1" applyAlignment="1">
      <alignment horizontal="left" vertical="top" wrapText="1"/>
    </xf>
    <xf numFmtId="3" fontId="9" fillId="0" borderId="33" xfId="0" applyNumberFormat="1" applyFont="1" applyBorder="1" applyAlignment="1">
      <alignment horizontal="center" vertical="top" wrapText="1"/>
    </xf>
    <xf numFmtId="3" fontId="9" fillId="0" borderId="34" xfId="0" applyNumberFormat="1" applyFont="1" applyBorder="1" applyAlignment="1">
      <alignment horizontal="center" vertical="top" wrapText="1"/>
    </xf>
    <xf numFmtId="166" fontId="7" fillId="0" borderId="43" xfId="0" applyNumberFormat="1" applyFont="1" applyBorder="1" applyAlignment="1">
      <alignment horizontal="center"/>
    </xf>
    <xf numFmtId="3" fontId="9" fillId="0" borderId="27" xfId="0" applyNumberFormat="1" applyFont="1" applyBorder="1" applyAlignment="1">
      <alignment horizontal="center" vertical="top" wrapText="1"/>
    </xf>
    <xf numFmtId="3" fontId="9" fillId="0" borderId="35" xfId="0" applyNumberFormat="1" applyFont="1" applyBorder="1" applyAlignment="1">
      <alignment horizontal="center" vertical="top" wrapText="1"/>
    </xf>
    <xf numFmtId="4" fontId="9" fillId="5" borderId="28" xfId="2" applyNumberFormat="1" applyFont="1" applyFill="1" applyBorder="1" applyAlignment="1">
      <alignment horizontal="center"/>
    </xf>
    <xf numFmtId="4" fontId="9" fillId="0" borderId="28" xfId="2" applyNumberFormat="1" applyFont="1" applyBorder="1" applyAlignment="1">
      <alignment horizontal="center"/>
    </xf>
    <xf numFmtId="4" fontId="9" fillId="0" borderId="37" xfId="2" applyNumberFormat="1" applyFont="1" applyBorder="1" applyAlignment="1">
      <alignment horizontal="center"/>
    </xf>
    <xf numFmtId="3" fontId="7" fillId="0" borderId="1" xfId="2" applyNumberFormat="1" applyFont="1" applyBorder="1" applyAlignment="1">
      <alignment horizontal="center"/>
    </xf>
    <xf numFmtId="3" fontId="7" fillId="0" borderId="36" xfId="2" applyNumberFormat="1" applyFont="1" applyBorder="1" applyAlignment="1">
      <alignment horizontal="center"/>
    </xf>
    <xf numFmtId="3" fontId="7" fillId="0" borderId="9" xfId="0" applyNumberFormat="1" applyFont="1" applyBorder="1" applyAlignment="1">
      <alignment horizontal="center"/>
    </xf>
    <xf numFmtId="3" fontId="7" fillId="0" borderId="1" xfId="0" applyNumberFormat="1" applyFont="1" applyBorder="1" applyAlignment="1">
      <alignment horizontal="center"/>
    </xf>
    <xf numFmtId="3" fontId="7" fillId="0" borderId="36" xfId="0" applyNumberFormat="1" applyFont="1" applyBorder="1" applyAlignment="1">
      <alignment horizontal="center"/>
    </xf>
    <xf numFmtId="3" fontId="1" fillId="0" borderId="0" xfId="0" applyNumberFormat="1" applyFont="1"/>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19" fillId="0" borderId="0" xfId="0" applyFont="1" applyAlignment="1">
      <alignment horizontal="left" vertical="center" wrapText="1"/>
    </xf>
    <xf numFmtId="164" fontId="10" fillId="3" borderId="38" xfId="0" applyNumberFormat="1" applyFont="1" applyFill="1" applyBorder="1" applyAlignment="1">
      <alignment horizontal="center" vertical="center" wrapText="1"/>
    </xf>
    <xf numFmtId="164" fontId="10" fillId="3" borderId="39" xfId="0" applyNumberFormat="1" applyFont="1" applyFill="1" applyBorder="1" applyAlignment="1">
      <alignment horizontal="center" vertical="center" wrapText="1"/>
    </xf>
    <xf numFmtId="49" fontId="8" fillId="3" borderId="16"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xf>
    <xf numFmtId="49" fontId="8" fillId="3" borderId="18"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9" fillId="0" borderId="0" xfId="2" applyFont="1" applyAlignment="1">
      <alignment horizontal="left" vertical="center" wrapText="1"/>
    </xf>
    <xf numFmtId="0" fontId="19" fillId="0" borderId="0" xfId="2" applyFont="1" applyAlignment="1">
      <alignment vertical="center" wrapText="1"/>
    </xf>
    <xf numFmtId="0" fontId="12" fillId="3" borderId="11" xfId="2" applyFont="1" applyFill="1" applyBorder="1" applyAlignment="1">
      <alignment horizontal="center" vertical="center" wrapText="1"/>
    </xf>
    <xf numFmtId="0" fontId="12" fillId="3" borderId="12" xfId="2" applyFont="1" applyFill="1" applyBorder="1" applyAlignment="1">
      <alignment horizontal="center" vertical="center" wrapText="1"/>
    </xf>
    <xf numFmtId="0" fontId="12" fillId="3" borderId="13" xfId="2" applyFont="1" applyFill="1" applyBorder="1" applyAlignment="1">
      <alignment horizontal="center" vertical="center" wrapText="1"/>
    </xf>
    <xf numFmtId="4" fontId="12" fillId="3" borderId="7" xfId="2" applyNumberFormat="1" applyFont="1" applyFill="1" applyBorder="1" applyAlignment="1">
      <alignment horizontal="center" vertical="center" wrapText="1"/>
    </xf>
    <xf numFmtId="0" fontId="6" fillId="3" borderId="8" xfId="2" applyFont="1" applyFill="1" applyBorder="1" applyAlignment="1">
      <alignment horizontal="center" vertical="center" wrapText="1"/>
    </xf>
    <xf numFmtId="0" fontId="5" fillId="0" borderId="0" xfId="2" applyAlignment="1">
      <alignment wrapText="1"/>
    </xf>
    <xf numFmtId="0" fontId="5" fillId="0" borderId="0" xfId="2"/>
    <xf numFmtId="0" fontId="8" fillId="3" borderId="38" xfId="0" applyFont="1" applyFill="1" applyBorder="1" applyAlignment="1">
      <alignment horizontal="center" vertical="center" wrapText="1"/>
    </xf>
    <xf numFmtId="0" fontId="8" fillId="3" borderId="54"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9" fillId="0" borderId="0" xfId="4" applyFont="1" applyAlignment="1">
      <alignment vertical="center" wrapText="1"/>
    </xf>
    <xf numFmtId="0" fontId="7" fillId="3" borderId="7" xfId="4" applyFont="1" applyFill="1" applyBorder="1"/>
    <xf numFmtId="0" fontId="7" fillId="3" borderId="8" xfId="4" applyFont="1" applyFill="1" applyBorder="1"/>
    <xf numFmtId="0" fontId="8" fillId="3" borderId="38" xfId="4" applyFont="1" applyFill="1" applyBorder="1" applyAlignment="1">
      <alignment horizontal="center" vertical="center" wrapText="1"/>
    </xf>
    <xf numFmtId="0" fontId="8" fillId="3" borderId="54" xfId="4" applyFont="1" applyFill="1" applyBorder="1" applyAlignment="1">
      <alignment horizontal="center" vertical="center" wrapText="1"/>
    </xf>
    <xf numFmtId="0" fontId="8" fillId="3" borderId="53"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57" xfId="4" applyFont="1" applyFill="1" applyBorder="1" applyAlignment="1">
      <alignment horizontal="center" vertical="center" wrapText="1"/>
    </xf>
    <xf numFmtId="0" fontId="8" fillId="3" borderId="13" xfId="4" applyFont="1" applyFill="1" applyBorder="1" applyAlignment="1">
      <alignment horizontal="center" vertical="center" wrapText="1"/>
    </xf>
    <xf numFmtId="0" fontId="8" fillId="3" borderId="58" xfId="4" applyFont="1" applyFill="1" applyBorder="1" applyAlignment="1">
      <alignment horizontal="center" vertical="center" wrapText="1"/>
    </xf>
    <xf numFmtId="0" fontId="10" fillId="3" borderId="40"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10" fillId="3" borderId="45" xfId="2" applyFont="1" applyFill="1" applyBorder="1" applyAlignment="1">
      <alignment horizontal="center" vertical="center" wrapText="1"/>
    </xf>
    <xf numFmtId="0" fontId="10" fillId="3" borderId="47" xfId="2" applyFont="1" applyFill="1" applyBorder="1" applyAlignment="1">
      <alignment horizontal="center" vertical="center" wrapText="1"/>
    </xf>
    <xf numFmtId="0" fontId="10" fillId="3" borderId="45" xfId="2" applyFont="1" applyFill="1" applyBorder="1" applyAlignment="1">
      <alignment horizontal="center" wrapText="1"/>
    </xf>
    <xf numFmtId="0" fontId="10" fillId="3" borderId="47" xfId="2" applyFont="1" applyFill="1" applyBorder="1" applyAlignment="1">
      <alignment horizontal="center" wrapText="1"/>
    </xf>
    <xf numFmtId="0" fontId="10" fillId="3" borderId="40" xfId="2" applyFont="1" applyFill="1" applyBorder="1" applyAlignment="1">
      <alignment horizontal="center" wrapText="1"/>
    </xf>
    <xf numFmtId="0" fontId="10" fillId="3" borderId="42" xfId="2" applyFont="1" applyFill="1" applyBorder="1" applyAlignment="1">
      <alignment horizontal="center" wrapText="1"/>
    </xf>
  </cellXfs>
  <cellStyles count="7">
    <cellStyle name="Normalno" xfId="0" builtinId="0"/>
    <cellStyle name="Normalno 2" xfId="2" xr:uid="{297DA67B-360D-4857-97EC-CD3C929FE4A3}"/>
    <cellStyle name="Normalno 2 2" xfId="4" xr:uid="{D581ABF6-2B70-4795-AC3F-D2F2B3503775}"/>
    <cellStyle name="Normalno 2 3" xfId="6" xr:uid="{D0F6E1DA-6888-424D-B0B3-350D3B985B5E}"/>
    <cellStyle name="Normalno 3" xfId="5" xr:uid="{3F1EB6D5-B8F9-4556-802B-647F77EF6B74}"/>
    <cellStyle name="Postotak" xfId="1" builtinId="5"/>
    <cellStyle name="Postotak 2" xfId="3" xr:uid="{917B78AB-8CEA-438B-BDB4-D27DAD33B5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tabSelected="1" workbookViewId="0">
      <selection activeCell="A7" sqref="A7"/>
    </sheetView>
  </sheetViews>
  <sheetFormatPr defaultRowHeight="15" x14ac:dyDescent="0.25"/>
  <cols>
    <col min="1" max="1" width="31.5703125" style="1" customWidth="1"/>
    <col min="2" max="3" width="8.7109375" style="1" customWidth="1"/>
    <col min="4" max="4" width="19.28515625" style="1" customWidth="1"/>
    <col min="5" max="5" width="9.140625" style="1"/>
    <col min="6" max="6" width="10.140625" style="1" bestFit="1" customWidth="1"/>
    <col min="7" max="16384" width="9.140625" style="1"/>
  </cols>
  <sheetData>
    <row r="1" spans="1:11" ht="25.5" x14ac:dyDescent="0.25">
      <c r="A1" s="21" t="s">
        <v>10</v>
      </c>
      <c r="B1"/>
      <c r="C1"/>
      <c r="D1"/>
      <c r="E1"/>
    </row>
    <row r="2" spans="1:11" x14ac:dyDescent="0.25">
      <c r="A2" s="23" t="s">
        <v>11</v>
      </c>
      <c r="B2"/>
      <c r="C2"/>
      <c r="D2"/>
      <c r="E2"/>
    </row>
    <row r="3" spans="1:11" x14ac:dyDescent="0.25">
      <c r="A3" s="22"/>
      <c r="B3"/>
      <c r="C3" s="11"/>
      <c r="D3" s="10"/>
      <c r="E3"/>
    </row>
    <row r="4" spans="1:11" x14ac:dyDescent="0.25">
      <c r="A4" s="11" t="s">
        <v>184</v>
      </c>
      <c r="B4" s="10" t="s">
        <v>207</v>
      </c>
      <c r="C4" s="11"/>
      <c r="D4" s="10"/>
      <c r="E4"/>
    </row>
    <row r="5" spans="1:11" x14ac:dyDescent="0.25">
      <c r="A5" s="11" t="s">
        <v>185</v>
      </c>
      <c r="B5" s="10" t="s">
        <v>208</v>
      </c>
      <c r="C5" s="11"/>
      <c r="D5" s="10"/>
      <c r="E5"/>
      <c r="K5" s="1" t="s">
        <v>177</v>
      </c>
    </row>
    <row r="6" spans="1:11" x14ac:dyDescent="0.25">
      <c r="A6" s="11"/>
      <c r="B6" s="10"/>
    </row>
    <row r="7" spans="1:11" x14ac:dyDescent="0.25">
      <c r="A7" s="12" t="s">
        <v>186</v>
      </c>
      <c r="B7"/>
      <c r="C7"/>
      <c r="D7"/>
      <c r="E7"/>
    </row>
    <row r="8" spans="1:11" ht="15.75" thickBot="1" x14ac:dyDescent="0.3">
      <c r="A8"/>
      <c r="B8"/>
      <c r="C8"/>
      <c r="D8"/>
      <c r="E8"/>
    </row>
    <row r="9" spans="1:11" ht="30" customHeight="1" x14ac:dyDescent="0.25">
      <c r="A9" s="272"/>
      <c r="B9" s="274" t="s">
        <v>138</v>
      </c>
      <c r="C9" s="275"/>
      <c r="D9" s="276" t="s">
        <v>148</v>
      </c>
      <c r="E9"/>
    </row>
    <row r="10" spans="1:11" ht="24" customHeight="1" thickBot="1" x14ac:dyDescent="0.3">
      <c r="A10" s="273"/>
      <c r="B10" s="24" t="s">
        <v>7</v>
      </c>
      <c r="C10" s="25" t="s">
        <v>8</v>
      </c>
      <c r="D10" s="277"/>
      <c r="E10"/>
    </row>
    <row r="11" spans="1:11" x14ac:dyDescent="0.25">
      <c r="A11" s="241" t="s">
        <v>0</v>
      </c>
      <c r="B11" s="242">
        <f>B12+B13</f>
        <v>6510</v>
      </c>
      <c r="C11" s="242">
        <f>C12+C13</f>
        <v>6466</v>
      </c>
      <c r="D11" s="243">
        <f>C11/B11*100</f>
        <v>99.324116743471578</v>
      </c>
      <c r="E11"/>
    </row>
    <row r="12" spans="1:11" x14ac:dyDescent="0.25">
      <c r="A12" s="13" t="s">
        <v>1</v>
      </c>
      <c r="B12" s="14">
        <v>2992</v>
      </c>
      <c r="C12" s="15">
        <v>2961</v>
      </c>
      <c r="D12" s="16">
        <f>C12/B12*100</f>
        <v>98.963903743315512</v>
      </c>
      <c r="E12"/>
    </row>
    <row r="13" spans="1:11" ht="15.75" thickBot="1" x14ac:dyDescent="0.3">
      <c r="A13" s="17" t="s">
        <v>2</v>
      </c>
      <c r="B13" s="18">
        <v>3518</v>
      </c>
      <c r="C13" s="19">
        <v>3505</v>
      </c>
      <c r="D13" s="20">
        <f>C13/B13*100</f>
        <v>99.630471859010811</v>
      </c>
      <c r="E13"/>
    </row>
    <row r="25" spans="1:1" x14ac:dyDescent="0.25">
      <c r="A25" s="1" t="s">
        <v>177</v>
      </c>
    </row>
  </sheetData>
  <mergeCells count="3">
    <mergeCell ref="A9:A10"/>
    <mergeCell ref="B9:C9"/>
    <mergeCell ref="D9:D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DC23B-8B80-4487-A3F3-7C2A880E1610}">
  <dimension ref="A1:F14"/>
  <sheetViews>
    <sheetView workbookViewId="0">
      <selection activeCell="A7" sqref="A7"/>
    </sheetView>
  </sheetViews>
  <sheetFormatPr defaultRowHeight="15" x14ac:dyDescent="0.25"/>
  <cols>
    <col min="1" max="1" width="28.5703125" style="1" customWidth="1"/>
    <col min="2" max="2" width="16.28515625" style="1" customWidth="1"/>
    <col min="3" max="3" width="13.140625" style="1" customWidth="1"/>
    <col min="4" max="4" width="13.5703125" style="1" customWidth="1"/>
    <col min="5" max="16384" width="9.140625" style="1"/>
  </cols>
  <sheetData>
    <row r="1" spans="1:6" ht="25.5" x14ac:dyDescent="0.25">
      <c r="A1" s="49" t="s">
        <v>10</v>
      </c>
      <c r="B1" s="50"/>
      <c r="C1" s="50"/>
      <c r="D1" s="50"/>
    </row>
    <row r="2" spans="1:6" x14ac:dyDescent="0.25">
      <c r="A2" s="51" t="s">
        <v>11</v>
      </c>
      <c r="B2" s="50"/>
      <c r="C2" s="50"/>
      <c r="D2" s="50"/>
    </row>
    <row r="3" spans="1:6" x14ac:dyDescent="0.25">
      <c r="A3" s="52"/>
      <c r="B3" s="50"/>
      <c r="C3" s="53"/>
      <c r="D3" s="54"/>
    </row>
    <row r="4" spans="1:6" x14ac:dyDescent="0.25">
      <c r="A4" s="53" t="s">
        <v>184</v>
      </c>
      <c r="B4" s="10" t="s">
        <v>207</v>
      </c>
      <c r="C4" s="53"/>
      <c r="D4" s="54"/>
    </row>
    <row r="5" spans="1:6" x14ac:dyDescent="0.25">
      <c r="A5" s="53" t="s">
        <v>185</v>
      </c>
      <c r="B5" s="10" t="s">
        <v>208</v>
      </c>
      <c r="C5" s="53"/>
      <c r="D5" s="54"/>
    </row>
    <row r="6" spans="1:6" ht="15" customHeight="1" x14ac:dyDescent="0.25">
      <c r="A6" s="115"/>
      <c r="B6" s="48"/>
      <c r="C6" s="48"/>
      <c r="D6" s="48"/>
    </row>
    <row r="7" spans="1:6" x14ac:dyDescent="0.25">
      <c r="A7" s="116" t="s">
        <v>182</v>
      </c>
      <c r="B7" s="48"/>
      <c r="C7" s="48"/>
      <c r="D7" s="48"/>
    </row>
    <row r="8" spans="1:6" ht="15.75" thickBot="1" x14ac:dyDescent="0.3">
      <c r="A8" s="116"/>
      <c r="B8" s="48"/>
      <c r="C8" s="48"/>
      <c r="D8" s="48"/>
    </row>
    <row r="9" spans="1:6" x14ac:dyDescent="0.25">
      <c r="A9" s="311"/>
      <c r="B9" s="315" t="s">
        <v>178</v>
      </c>
      <c r="C9" s="316"/>
      <c r="D9" s="317" t="s">
        <v>180</v>
      </c>
    </row>
    <row r="10" spans="1:6" ht="15.75" thickBot="1" x14ac:dyDescent="0.3">
      <c r="A10" s="312"/>
      <c r="B10" s="139">
        <v>2022</v>
      </c>
      <c r="C10" s="140">
        <v>2023</v>
      </c>
      <c r="D10" s="318"/>
    </row>
    <row r="11" spans="1:6" x14ac:dyDescent="0.25">
      <c r="A11" s="136" t="s">
        <v>0</v>
      </c>
      <c r="B11" s="137">
        <f>B12+B13+B14</f>
        <v>51841</v>
      </c>
      <c r="C11" s="234">
        <f>C12+C13+C14</f>
        <v>32045.7</v>
      </c>
      <c r="D11" s="138">
        <f>C11/B11*100</f>
        <v>61.815358500028935</v>
      </c>
      <c r="F11" s="4"/>
    </row>
    <row r="12" spans="1:6" x14ac:dyDescent="0.25">
      <c r="A12" s="132" t="s">
        <v>166</v>
      </c>
      <c r="B12" s="133">
        <v>34945</v>
      </c>
      <c r="C12" s="232">
        <v>23241</v>
      </c>
      <c r="D12" s="237">
        <f t="shared" ref="D12:D14" si="0">C12/B12*100</f>
        <v>66.50736872227786</v>
      </c>
      <c r="F12" s="4"/>
    </row>
    <row r="13" spans="1:6" x14ac:dyDescent="0.25">
      <c r="A13" s="132" t="s">
        <v>179</v>
      </c>
      <c r="B13" s="133">
        <v>1980</v>
      </c>
      <c r="C13" s="232">
        <v>3067</v>
      </c>
      <c r="D13" s="237">
        <f t="shared" si="0"/>
        <v>154.8989898989899</v>
      </c>
      <c r="F13" s="4"/>
    </row>
    <row r="14" spans="1:6" ht="15.75" thickBot="1" x14ac:dyDescent="0.3">
      <c r="A14" s="134" t="s">
        <v>170</v>
      </c>
      <c r="B14" s="135">
        <v>14916</v>
      </c>
      <c r="C14" s="233">
        <v>5737.7</v>
      </c>
      <c r="D14" s="238">
        <f t="shared" si="0"/>
        <v>38.466747117189591</v>
      </c>
      <c r="F14" s="4"/>
    </row>
  </sheetData>
  <mergeCells count="3">
    <mergeCell ref="A9:A10"/>
    <mergeCell ref="B9:C9"/>
    <mergeCell ref="D9: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workbookViewId="0">
      <selection activeCell="A7" sqref="A7"/>
    </sheetView>
  </sheetViews>
  <sheetFormatPr defaultRowHeight="15" x14ac:dyDescent="0.25"/>
  <cols>
    <col min="1" max="1" width="31.85546875" style="1" customWidth="1"/>
    <col min="2" max="2" width="10.7109375" style="1" customWidth="1"/>
    <col min="3" max="3" width="14.28515625" style="1" customWidth="1"/>
    <col min="4" max="4" width="14.42578125" style="1" customWidth="1"/>
    <col min="5" max="5" width="10.7109375" style="1" customWidth="1"/>
    <col min="6" max="6" width="14.42578125" style="1" customWidth="1"/>
    <col min="7" max="7" width="15.7109375" style="1" customWidth="1"/>
    <col min="8" max="8" width="10.7109375" style="1" customWidth="1"/>
    <col min="9" max="9" width="12.7109375" style="1" customWidth="1"/>
    <col min="10" max="10" width="15" style="1" customWidth="1"/>
    <col min="11" max="16384" width="9.140625" style="1"/>
  </cols>
  <sheetData>
    <row r="1" spans="1:12" ht="25.5" x14ac:dyDescent="0.25">
      <c r="A1" s="21" t="s">
        <v>10</v>
      </c>
      <c r="B1"/>
      <c r="C1"/>
      <c r="D1"/>
      <c r="E1"/>
      <c r="F1"/>
      <c r="G1"/>
      <c r="H1"/>
      <c r="I1"/>
      <c r="J1"/>
      <c r="K1"/>
      <c r="L1"/>
    </row>
    <row r="2" spans="1:12" x14ac:dyDescent="0.25">
      <c r="A2" s="23" t="s">
        <v>11</v>
      </c>
      <c r="B2"/>
      <c r="C2"/>
      <c r="D2"/>
      <c r="E2"/>
      <c r="F2"/>
      <c r="G2"/>
      <c r="H2"/>
      <c r="I2"/>
      <c r="J2"/>
      <c r="K2"/>
      <c r="L2"/>
    </row>
    <row r="3" spans="1:12" x14ac:dyDescent="0.25">
      <c r="A3" s="22"/>
      <c r="B3"/>
      <c r="C3" s="11"/>
      <c r="D3" s="10"/>
      <c r="E3"/>
      <c r="F3"/>
      <c r="G3"/>
      <c r="H3"/>
      <c r="I3"/>
      <c r="J3"/>
      <c r="K3"/>
      <c r="L3"/>
    </row>
    <row r="4" spans="1:12" x14ac:dyDescent="0.25">
      <c r="A4" s="11" t="s">
        <v>184</v>
      </c>
      <c r="B4" s="10" t="s">
        <v>207</v>
      </c>
      <c r="C4" s="11"/>
      <c r="D4" s="10"/>
      <c r="E4"/>
      <c r="F4"/>
      <c r="G4"/>
      <c r="H4"/>
      <c r="I4"/>
      <c r="J4"/>
      <c r="K4"/>
      <c r="L4"/>
    </row>
    <row r="5" spans="1:12" x14ac:dyDescent="0.25">
      <c r="A5" s="11" t="s">
        <v>185</v>
      </c>
      <c r="B5" s="10" t="s">
        <v>208</v>
      </c>
      <c r="C5" s="11"/>
      <c r="D5" s="10"/>
      <c r="E5"/>
      <c r="F5"/>
      <c r="G5"/>
      <c r="H5"/>
      <c r="I5"/>
      <c r="J5"/>
      <c r="K5"/>
      <c r="L5"/>
    </row>
    <row r="6" spans="1:12" x14ac:dyDescent="0.25">
      <c r="A6" s="26"/>
      <c r="B6"/>
      <c r="C6"/>
      <c r="D6"/>
      <c r="E6"/>
      <c r="F6"/>
      <c r="G6"/>
      <c r="H6"/>
      <c r="I6"/>
      <c r="J6"/>
      <c r="K6"/>
      <c r="L6"/>
    </row>
    <row r="7" spans="1:12" x14ac:dyDescent="0.25">
      <c r="A7" s="12" t="s">
        <v>9</v>
      </c>
      <c r="B7"/>
      <c r="C7"/>
      <c r="D7"/>
      <c r="E7"/>
      <c r="F7"/>
      <c r="G7"/>
      <c r="H7"/>
      <c r="I7"/>
      <c r="J7"/>
      <c r="K7"/>
      <c r="L7"/>
    </row>
    <row r="8" spans="1:12" ht="15.75" thickBot="1" x14ac:dyDescent="0.3">
      <c r="A8"/>
      <c r="B8"/>
      <c r="C8"/>
      <c r="D8"/>
      <c r="E8"/>
      <c r="F8"/>
      <c r="G8"/>
      <c r="H8"/>
      <c r="I8"/>
      <c r="J8"/>
      <c r="K8"/>
      <c r="L8"/>
    </row>
    <row r="9" spans="1:12" ht="15.75" thickBot="1" x14ac:dyDescent="0.3">
      <c r="A9" s="279"/>
      <c r="B9" s="281" t="s">
        <v>7</v>
      </c>
      <c r="C9" s="282"/>
      <c r="D9" s="283"/>
      <c r="E9" s="281" t="s">
        <v>8</v>
      </c>
      <c r="F9" s="282"/>
      <c r="G9" s="283"/>
      <c r="H9" s="284" t="s">
        <v>148</v>
      </c>
      <c r="I9" s="285"/>
      <c r="J9" s="286"/>
      <c r="K9"/>
      <c r="L9"/>
    </row>
    <row r="10" spans="1:12" ht="57.75" thickBot="1" x14ac:dyDescent="0.3">
      <c r="A10" s="280"/>
      <c r="B10" s="244" t="s">
        <v>141</v>
      </c>
      <c r="C10" s="245" t="s">
        <v>142</v>
      </c>
      <c r="D10" s="215" t="s">
        <v>143</v>
      </c>
      <c r="E10" s="244" t="s">
        <v>141</v>
      </c>
      <c r="F10" s="245" t="s">
        <v>142</v>
      </c>
      <c r="G10" s="215" t="s">
        <v>143</v>
      </c>
      <c r="H10" s="244" t="s">
        <v>141</v>
      </c>
      <c r="I10" s="245" t="s">
        <v>142</v>
      </c>
      <c r="J10" s="215" t="s">
        <v>143</v>
      </c>
      <c r="K10"/>
      <c r="L10"/>
    </row>
    <row r="11" spans="1:12" x14ac:dyDescent="0.25">
      <c r="A11" s="37" t="s">
        <v>0</v>
      </c>
      <c r="B11" s="246">
        <f>B12+B13</f>
        <v>7487</v>
      </c>
      <c r="C11" s="247">
        <f t="shared" ref="C11:G11" si="0">C12+C13</f>
        <v>42996.93</v>
      </c>
      <c r="D11" s="247">
        <f t="shared" si="0"/>
        <v>341187.15</v>
      </c>
      <c r="E11" s="247">
        <f t="shared" si="0"/>
        <v>7325</v>
      </c>
      <c r="F11" s="247">
        <f t="shared" si="0"/>
        <v>42252.82</v>
      </c>
      <c r="G11" s="248">
        <f t="shared" si="0"/>
        <v>338423.41</v>
      </c>
      <c r="H11" s="251">
        <f>E11/B11*100</f>
        <v>97.836249499131839</v>
      </c>
      <c r="I11" s="252">
        <f t="shared" ref="I11:J13" si="1">F11/C11*100</f>
        <v>98.269388070264554</v>
      </c>
      <c r="J11" s="253">
        <f t="shared" si="1"/>
        <v>99.189963631397006</v>
      </c>
      <c r="K11"/>
      <c r="L11" s="40"/>
    </row>
    <row r="12" spans="1:12" x14ac:dyDescent="0.25">
      <c r="A12" s="38" t="s">
        <v>140</v>
      </c>
      <c r="B12" s="35">
        <v>290</v>
      </c>
      <c r="C12" s="27">
        <v>26172.69</v>
      </c>
      <c r="D12" s="27">
        <v>101528.69</v>
      </c>
      <c r="E12" s="27">
        <v>289</v>
      </c>
      <c r="F12" s="27">
        <v>25652.69</v>
      </c>
      <c r="G12" s="249">
        <v>99906.92</v>
      </c>
      <c r="H12" s="33">
        <f>E12/B12*100</f>
        <v>99.655172413793096</v>
      </c>
      <c r="I12" s="28">
        <f t="shared" si="1"/>
        <v>98.013196198021674</v>
      </c>
      <c r="J12" s="16">
        <f t="shared" si="1"/>
        <v>98.402648551852678</v>
      </c>
      <c r="K12"/>
      <c r="L12"/>
    </row>
    <row r="13" spans="1:12" ht="15.75" thickBot="1" x14ac:dyDescent="0.3">
      <c r="A13" s="39" t="s">
        <v>139</v>
      </c>
      <c r="B13" s="36">
        <v>7197</v>
      </c>
      <c r="C13" s="29">
        <v>16824.240000000002</v>
      </c>
      <c r="D13" s="29">
        <v>239658.46</v>
      </c>
      <c r="E13" s="29">
        <v>7036</v>
      </c>
      <c r="F13" s="29">
        <v>16600.13</v>
      </c>
      <c r="G13" s="250">
        <v>238516.49</v>
      </c>
      <c r="H13" s="34">
        <f>E13/B13*100</f>
        <v>97.762956787550365</v>
      </c>
      <c r="I13" s="30">
        <f t="shared" si="1"/>
        <v>98.667933885869431</v>
      </c>
      <c r="J13" s="20">
        <f t="shared" si="1"/>
        <v>99.523501068979584</v>
      </c>
      <c r="K13" s="31"/>
      <c r="L13"/>
    </row>
    <row r="14" spans="1:12" x14ac:dyDescent="0.25">
      <c r="A14" s="32"/>
      <c r="B14"/>
      <c r="C14"/>
      <c r="D14"/>
      <c r="E14" s="31"/>
      <c r="F14"/>
      <c r="G14"/>
      <c r="H14"/>
      <c r="I14"/>
      <c r="J14"/>
      <c r="K14"/>
      <c r="L14"/>
    </row>
    <row r="16" spans="1:12" x14ac:dyDescent="0.25">
      <c r="A16" s="79" t="s">
        <v>187</v>
      </c>
      <c r="K16"/>
      <c r="L16"/>
    </row>
    <row r="17" spans="1:10" ht="70.5" customHeight="1" x14ac:dyDescent="0.25">
      <c r="A17" s="278" t="s">
        <v>188</v>
      </c>
      <c r="B17" s="278"/>
      <c r="C17" s="278"/>
      <c r="D17" s="278"/>
      <c r="E17" s="278"/>
      <c r="F17" s="278"/>
      <c r="G17" s="278"/>
      <c r="H17" s="278"/>
      <c r="I17" s="278"/>
      <c r="J17" s="278"/>
    </row>
  </sheetData>
  <mergeCells count="5">
    <mergeCell ref="A17:J17"/>
    <mergeCell ref="A9:A10"/>
    <mergeCell ref="B9:D9"/>
    <mergeCell ref="E9:G9"/>
    <mergeCell ref="H9:J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selection activeCell="A7" sqref="A7"/>
    </sheetView>
  </sheetViews>
  <sheetFormatPr defaultRowHeight="15" x14ac:dyDescent="0.25"/>
  <cols>
    <col min="1" max="1" width="46.42578125" style="1" customWidth="1"/>
    <col min="2" max="4" width="12.7109375" style="1" customWidth="1"/>
    <col min="5" max="5" width="12.28515625" style="1" customWidth="1"/>
    <col min="6" max="6" width="10.5703125" style="1" customWidth="1"/>
    <col min="7" max="7" width="10.42578125" style="1" customWidth="1"/>
    <col min="8" max="16384" width="9.140625" style="1"/>
  </cols>
  <sheetData>
    <row r="1" spans="1:4" x14ac:dyDescent="0.25">
      <c r="A1" s="43" t="s">
        <v>10</v>
      </c>
      <c r="B1" s="26"/>
      <c r="C1"/>
      <c r="D1"/>
    </row>
    <row r="2" spans="1:4" x14ac:dyDescent="0.25">
      <c r="A2" s="44" t="s">
        <v>11</v>
      </c>
      <c r="B2" s="26"/>
      <c r="C2"/>
      <c r="D2"/>
    </row>
    <row r="3" spans="1:4" x14ac:dyDescent="0.25">
      <c r="A3" s="22"/>
      <c r="B3"/>
      <c r="C3" s="11"/>
      <c r="D3" s="10"/>
    </row>
    <row r="4" spans="1:4" x14ac:dyDescent="0.25">
      <c r="A4" s="11" t="s">
        <v>184</v>
      </c>
      <c r="B4" s="10" t="s">
        <v>207</v>
      </c>
      <c r="C4" s="11"/>
      <c r="D4" s="10"/>
    </row>
    <row r="5" spans="1:4" x14ac:dyDescent="0.25">
      <c r="A5" s="11" t="s">
        <v>185</v>
      </c>
      <c r="B5" s="10" t="s">
        <v>208</v>
      </c>
      <c r="C5" s="11"/>
      <c r="D5" s="10"/>
    </row>
    <row r="7" spans="1:4" x14ac:dyDescent="0.25">
      <c r="A7" s="12" t="s">
        <v>189</v>
      </c>
      <c r="B7"/>
      <c r="C7"/>
      <c r="D7"/>
    </row>
    <row r="8" spans="1:4" ht="15.75" thickBot="1" x14ac:dyDescent="0.3">
      <c r="A8"/>
      <c r="B8"/>
      <c r="C8"/>
      <c r="D8"/>
    </row>
    <row r="9" spans="1:4" ht="29.25" thickBot="1" x14ac:dyDescent="0.3">
      <c r="A9" s="41" t="s">
        <v>144</v>
      </c>
      <c r="B9" s="245">
        <v>2022</v>
      </c>
      <c r="C9" s="254">
        <v>2023</v>
      </c>
      <c r="D9" s="215" t="s">
        <v>148</v>
      </c>
    </row>
    <row r="10" spans="1:4" x14ac:dyDescent="0.25">
      <c r="A10" s="255" t="s">
        <v>190</v>
      </c>
      <c r="B10" s="258">
        <v>350</v>
      </c>
      <c r="C10" s="259">
        <v>346</v>
      </c>
      <c r="D10" s="260">
        <f t="shared" ref="D10:D12" si="0">C10/B10*100</f>
        <v>98.857142857142861</v>
      </c>
    </row>
    <row r="11" spans="1:4" x14ac:dyDescent="0.25">
      <c r="A11" s="256" t="s">
        <v>191</v>
      </c>
      <c r="B11" s="261">
        <v>167</v>
      </c>
      <c r="C11" s="15">
        <v>166</v>
      </c>
      <c r="D11" s="45">
        <f t="shared" si="0"/>
        <v>99.401197604790411</v>
      </c>
    </row>
    <row r="12" spans="1:4" x14ac:dyDescent="0.25">
      <c r="A12" s="256" t="s">
        <v>192</v>
      </c>
      <c r="B12" s="261">
        <v>121</v>
      </c>
      <c r="C12" s="15">
        <v>120</v>
      </c>
      <c r="D12" s="45">
        <f t="shared" si="0"/>
        <v>99.173553719008268</v>
      </c>
    </row>
    <row r="13" spans="1:4" x14ac:dyDescent="0.25">
      <c r="A13" s="256" t="s">
        <v>193</v>
      </c>
      <c r="B13" s="261">
        <v>68</v>
      </c>
      <c r="C13" s="15">
        <v>68</v>
      </c>
      <c r="D13" s="45">
        <f>C13/B13*100</f>
        <v>100</v>
      </c>
    </row>
    <row r="14" spans="1:4" x14ac:dyDescent="0.25">
      <c r="A14" s="256" t="s">
        <v>130</v>
      </c>
      <c r="B14" s="261">
        <v>2625</v>
      </c>
      <c r="C14" s="15">
        <v>2603</v>
      </c>
      <c r="D14" s="45">
        <f t="shared" ref="D14:D16" si="1">C14/B14*100</f>
        <v>99.161904761904765</v>
      </c>
    </row>
    <row r="15" spans="1:4" x14ac:dyDescent="0.25">
      <c r="A15" s="256" t="s">
        <v>131</v>
      </c>
      <c r="B15" s="261">
        <v>2179</v>
      </c>
      <c r="C15" s="15">
        <v>2159</v>
      </c>
      <c r="D15" s="45">
        <f t="shared" si="1"/>
        <v>99.082147774208352</v>
      </c>
    </row>
    <row r="16" spans="1:4" ht="15.75" thickBot="1" x14ac:dyDescent="0.3">
      <c r="A16" s="257" t="s">
        <v>132</v>
      </c>
      <c r="B16" s="262">
        <v>1021</v>
      </c>
      <c r="C16" s="19">
        <v>1012</v>
      </c>
      <c r="D16" s="46">
        <f t="shared" si="1"/>
        <v>99.118511263467184</v>
      </c>
    </row>
    <row r="17" spans="1:4" x14ac:dyDescent="0.25">
      <c r="A17"/>
      <c r="B17" s="31"/>
      <c r="C17"/>
      <c r="D17"/>
    </row>
    <row r="18" spans="1:4" x14ac:dyDescent="0.25">
      <c r="A18" s="47" t="s">
        <v>194</v>
      </c>
      <c r="B18"/>
      <c r="C18"/>
      <c r="D18"/>
    </row>
    <row r="19" spans="1:4" x14ac:dyDescent="0.25">
      <c r="A19" s="42"/>
      <c r="B19" s="42"/>
      <c r="C19" s="42"/>
      <c r="D19" s="42"/>
    </row>
    <row r="20" spans="1:4" x14ac:dyDescent="0.25">
      <c r="A20" s="42"/>
      <c r="B20" s="42"/>
      <c r="C20" s="42"/>
      <c r="D20" s="42"/>
    </row>
    <row r="21" spans="1:4" x14ac:dyDescent="0.25">
      <c r="A21" s="42"/>
      <c r="B21" s="42"/>
      <c r="C21" s="42"/>
      <c r="D21" s="42"/>
    </row>
    <row r="22" spans="1:4" x14ac:dyDescent="0.25">
      <c r="A22" s="42"/>
      <c r="B22" s="42"/>
      <c r="C22" s="42"/>
      <c r="D22"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0"/>
  <sheetViews>
    <sheetView workbookViewId="0">
      <selection activeCell="A7" sqref="A7"/>
    </sheetView>
  </sheetViews>
  <sheetFormatPr defaultRowHeight="12.75" x14ac:dyDescent="0.2"/>
  <cols>
    <col min="1" max="1" width="42.5703125" style="7" bestFit="1" customWidth="1"/>
    <col min="2" max="2" width="16.5703125" style="7" customWidth="1"/>
    <col min="3" max="3" width="15.140625" style="7" customWidth="1"/>
    <col min="4" max="4" width="11.42578125" style="5" customWidth="1"/>
    <col min="5" max="16384" width="9.140625" style="7"/>
  </cols>
  <sheetData>
    <row r="1" spans="1:4" ht="15" x14ac:dyDescent="0.25">
      <c r="A1" s="49" t="s">
        <v>10</v>
      </c>
      <c r="B1" s="50"/>
      <c r="C1" s="50"/>
      <c r="D1" s="50"/>
    </row>
    <row r="2" spans="1:4" ht="15" x14ac:dyDescent="0.25">
      <c r="A2" s="51" t="s">
        <v>11</v>
      </c>
      <c r="B2" s="50"/>
      <c r="C2" s="50"/>
      <c r="D2" s="50"/>
    </row>
    <row r="3" spans="1:4" ht="15" x14ac:dyDescent="0.25">
      <c r="A3" s="52"/>
      <c r="B3" s="50"/>
      <c r="C3" s="53"/>
      <c r="D3" s="54"/>
    </row>
    <row r="4" spans="1:4" x14ac:dyDescent="0.2">
      <c r="A4" s="53" t="s">
        <v>184</v>
      </c>
      <c r="B4" s="10" t="s">
        <v>207</v>
      </c>
      <c r="C4" s="53"/>
      <c r="D4" s="54"/>
    </row>
    <row r="5" spans="1:4" x14ac:dyDescent="0.2">
      <c r="A5" s="53" t="s">
        <v>185</v>
      </c>
      <c r="B5" s="10" t="s">
        <v>208</v>
      </c>
      <c r="C5" s="53"/>
      <c r="D5" s="54"/>
    </row>
    <row r="6" spans="1:4" x14ac:dyDescent="0.2">
      <c r="A6" s="53"/>
      <c r="B6" s="54"/>
      <c r="C6" s="53"/>
      <c r="D6" s="54"/>
    </row>
    <row r="7" spans="1:4" ht="15" x14ac:dyDescent="0.25">
      <c r="A7" s="116" t="s">
        <v>145</v>
      </c>
      <c r="B7" s="48"/>
      <c r="C7" s="48"/>
      <c r="D7" s="48"/>
    </row>
    <row r="8" spans="1:4" ht="15.75" thickBot="1" x14ac:dyDescent="0.3">
      <c r="A8" s="48"/>
      <c r="B8" s="54"/>
      <c r="C8" s="48"/>
      <c r="D8" s="48"/>
    </row>
    <row r="9" spans="1:4" ht="26.25" thickBot="1" x14ac:dyDescent="0.25">
      <c r="A9" s="72" t="s">
        <v>12</v>
      </c>
      <c r="B9" s="73" t="s">
        <v>146</v>
      </c>
      <c r="C9" s="73" t="s">
        <v>147</v>
      </c>
      <c r="D9" s="74" t="s">
        <v>148</v>
      </c>
    </row>
    <row r="10" spans="1:4" ht="13.5" thickBot="1" x14ac:dyDescent="0.25">
      <c r="A10" s="69" t="s">
        <v>137</v>
      </c>
      <c r="B10" s="70">
        <f>B11+B68+B78+B86+B95+B105+B117+B127+B137</f>
        <v>62661220.320000008</v>
      </c>
      <c r="C10" s="70">
        <f>C11+C68+C78+C86+C95+C105+C117+C127+C137</f>
        <v>55202983.245000005</v>
      </c>
      <c r="D10" s="71">
        <f>C10/B10*100</f>
        <v>88.097523417335182</v>
      </c>
    </row>
    <row r="11" spans="1:4" ht="13.5" thickBot="1" x14ac:dyDescent="0.25">
      <c r="A11" s="55" t="s">
        <v>13</v>
      </c>
      <c r="B11" s="56">
        <f>SUM(B12:B67)</f>
        <v>3405392.0200000033</v>
      </c>
      <c r="C11" s="56">
        <f>SUM(C12:C67)</f>
        <v>3290180.135000003</v>
      </c>
      <c r="D11" s="57">
        <f>C11/B11*100</f>
        <v>96.616780554974099</v>
      </c>
    </row>
    <row r="12" spans="1:4" x14ac:dyDescent="0.2">
      <c r="A12" s="58" t="s">
        <v>14</v>
      </c>
      <c r="B12" s="59">
        <v>63365.930000000306</v>
      </c>
      <c r="C12" s="62">
        <v>60360.22000000027</v>
      </c>
      <c r="D12" s="60">
        <f>C12/B12*100</f>
        <v>95.256583466856682</v>
      </c>
    </row>
    <row r="13" spans="1:4" x14ac:dyDescent="0.2">
      <c r="A13" s="61" t="s">
        <v>15</v>
      </c>
      <c r="B13" s="62">
        <v>2870.8000000000025</v>
      </c>
      <c r="C13" s="62">
        <v>1729.4</v>
      </c>
      <c r="D13" s="63">
        <f>C13/B13*100</f>
        <v>60.241047791556312</v>
      </c>
    </row>
    <row r="14" spans="1:4" x14ac:dyDescent="0.2">
      <c r="A14" s="61" t="s">
        <v>16</v>
      </c>
      <c r="B14" s="62">
        <v>5769.4800000000032</v>
      </c>
      <c r="C14" s="62">
        <v>4923.849999999994</v>
      </c>
      <c r="D14" s="63">
        <f t="shared" ref="D14:D66" si="0">C14/B14*100</f>
        <v>85.343046513723792</v>
      </c>
    </row>
    <row r="15" spans="1:4" x14ac:dyDescent="0.2">
      <c r="A15" s="61" t="s">
        <v>17</v>
      </c>
      <c r="B15" s="62">
        <v>68300.200000000026</v>
      </c>
      <c r="C15" s="62">
        <v>71982.139999999985</v>
      </c>
      <c r="D15" s="63">
        <f t="shared" si="0"/>
        <v>105.39081876773415</v>
      </c>
    </row>
    <row r="16" spans="1:4" x14ac:dyDescent="0.2">
      <c r="A16" s="61" t="s">
        <v>18</v>
      </c>
      <c r="B16" s="62">
        <v>99953.790000000328</v>
      </c>
      <c r="C16" s="62">
        <v>108022.50000000019</v>
      </c>
      <c r="D16" s="63">
        <f t="shared" si="0"/>
        <v>108.07244027465075</v>
      </c>
    </row>
    <row r="17" spans="1:4" x14ac:dyDescent="0.2">
      <c r="A17" s="61" t="s">
        <v>19</v>
      </c>
      <c r="B17" s="62">
        <v>20033.62000000001</v>
      </c>
      <c r="C17" s="62">
        <v>17137.280000000024</v>
      </c>
      <c r="D17" s="63">
        <f t="shared" si="0"/>
        <v>85.542602884551144</v>
      </c>
    </row>
    <row r="18" spans="1:4" x14ac:dyDescent="0.2">
      <c r="A18" s="61" t="s">
        <v>20</v>
      </c>
      <c r="B18" s="62">
        <v>3966.880000000001</v>
      </c>
      <c r="C18" s="62">
        <v>3056.6599999999994</v>
      </c>
      <c r="D18" s="63">
        <f t="shared" si="0"/>
        <v>77.054511354011183</v>
      </c>
    </row>
    <row r="19" spans="1:4" x14ac:dyDescent="0.2">
      <c r="A19" s="61" t="s">
        <v>21</v>
      </c>
      <c r="B19" s="62">
        <v>3449.8999999999996</v>
      </c>
      <c r="C19" s="62">
        <v>2920</v>
      </c>
      <c r="D19" s="63">
        <f t="shared" si="0"/>
        <v>84.640134496652081</v>
      </c>
    </row>
    <row r="20" spans="1:4" x14ac:dyDescent="0.2">
      <c r="A20" s="61" t="s">
        <v>133</v>
      </c>
      <c r="B20" s="62">
        <v>92237.429999999978</v>
      </c>
      <c r="C20" s="62">
        <v>49071.539999999979</v>
      </c>
      <c r="D20" s="63">
        <f t="shared" si="0"/>
        <v>53.201330522760649</v>
      </c>
    </row>
    <row r="21" spans="1:4" x14ac:dyDescent="0.2">
      <c r="A21" s="61" t="s">
        <v>22</v>
      </c>
      <c r="B21" s="62">
        <v>3096.34</v>
      </c>
      <c r="C21" s="62">
        <v>1884.9900000000002</v>
      </c>
      <c r="D21" s="63">
        <f t="shared" si="0"/>
        <v>60.878004353527068</v>
      </c>
    </row>
    <row r="22" spans="1:4" x14ac:dyDescent="0.2">
      <c r="A22" s="61" t="s">
        <v>23</v>
      </c>
      <c r="B22" s="62">
        <v>97674.309999999881</v>
      </c>
      <c r="C22" s="62">
        <v>98803.629999999845</v>
      </c>
      <c r="D22" s="63">
        <f t="shared" si="0"/>
        <v>101.15620985702378</v>
      </c>
    </row>
    <row r="23" spans="1:4" x14ac:dyDescent="0.2">
      <c r="A23" s="61" t="s">
        <v>24</v>
      </c>
      <c r="B23" s="62">
        <v>268.64999999999981</v>
      </c>
      <c r="C23" s="62">
        <v>200.9</v>
      </c>
      <c r="D23" s="63">
        <f t="shared" si="0"/>
        <v>74.781313977293934</v>
      </c>
    </row>
    <row r="24" spans="1:4" x14ac:dyDescent="0.2">
      <c r="A24" s="61" t="s">
        <v>25</v>
      </c>
      <c r="B24" s="62">
        <v>4761.0600000000022</v>
      </c>
      <c r="C24" s="62">
        <v>4884.4899999999989</v>
      </c>
      <c r="D24" s="63">
        <f t="shared" si="0"/>
        <v>102.59248990770955</v>
      </c>
    </row>
    <row r="25" spans="1:4" x14ac:dyDescent="0.2">
      <c r="A25" s="61" t="s">
        <v>26</v>
      </c>
      <c r="B25" s="62">
        <v>459.5</v>
      </c>
      <c r="C25" s="62">
        <v>464</v>
      </c>
      <c r="D25" s="63">
        <f t="shared" si="0"/>
        <v>100.97932535364527</v>
      </c>
    </row>
    <row r="26" spans="1:4" x14ac:dyDescent="0.2">
      <c r="A26" s="61" t="s">
        <v>27</v>
      </c>
      <c r="B26" s="62">
        <v>8369.2199999999957</v>
      </c>
      <c r="C26" s="62">
        <v>6107.5700000000024</v>
      </c>
      <c r="D26" s="63">
        <f t="shared" si="0"/>
        <v>72.976573683091203</v>
      </c>
    </row>
    <row r="27" spans="1:4" x14ac:dyDescent="0.2">
      <c r="A27" s="61" t="s">
        <v>28</v>
      </c>
      <c r="B27" s="62">
        <v>1353.6300000000003</v>
      </c>
      <c r="C27" s="62">
        <v>1245.17</v>
      </c>
      <c r="D27" s="63">
        <f t="shared" si="0"/>
        <v>91.987470726860352</v>
      </c>
    </row>
    <row r="28" spans="1:4" x14ac:dyDescent="0.2">
      <c r="A28" s="61" t="s">
        <v>29</v>
      </c>
      <c r="B28" s="62">
        <v>1027.7399999999998</v>
      </c>
      <c r="C28" s="62">
        <v>848.86</v>
      </c>
      <c r="D28" s="63">
        <f t="shared" si="0"/>
        <v>82.594819701480944</v>
      </c>
    </row>
    <row r="29" spans="1:4" x14ac:dyDescent="0.2">
      <c r="A29" s="61" t="s">
        <v>30</v>
      </c>
      <c r="B29" s="62">
        <v>1013.7499999999999</v>
      </c>
      <c r="C29" s="62">
        <v>921.3599999999999</v>
      </c>
      <c r="D29" s="63">
        <f t="shared" si="0"/>
        <v>90.886313193588165</v>
      </c>
    </row>
    <row r="30" spans="1:4" x14ac:dyDescent="0.2">
      <c r="A30" s="61" t="s">
        <v>31</v>
      </c>
      <c r="B30" s="62">
        <v>76169.220000000118</v>
      </c>
      <c r="C30" s="62">
        <v>64704.099999999991</v>
      </c>
      <c r="D30" s="63">
        <f t="shared" si="0"/>
        <v>84.947830632898558</v>
      </c>
    </row>
    <row r="31" spans="1:4" x14ac:dyDescent="0.2">
      <c r="A31" s="61" t="s">
        <v>32</v>
      </c>
      <c r="B31" s="62">
        <v>229723.08000000031</v>
      </c>
      <c r="C31" s="62">
        <v>218425.17000000013</v>
      </c>
      <c r="D31" s="63">
        <f t="shared" si="0"/>
        <v>95.081943877820123</v>
      </c>
    </row>
    <row r="32" spans="1:4" x14ac:dyDescent="0.2">
      <c r="A32" s="61" t="s">
        <v>33</v>
      </c>
      <c r="B32" s="62">
        <v>193.64999999999992</v>
      </c>
      <c r="C32" s="62">
        <v>122.52000000000001</v>
      </c>
      <c r="D32" s="63">
        <f t="shared" si="0"/>
        <v>63.268783888458593</v>
      </c>
    </row>
    <row r="33" spans="1:4" x14ac:dyDescent="0.2">
      <c r="A33" s="61" t="s">
        <v>34</v>
      </c>
      <c r="B33" s="62">
        <v>49193.389999999883</v>
      </c>
      <c r="C33" s="62">
        <v>56319.689999999762</v>
      </c>
      <c r="D33" s="63">
        <f t="shared" si="0"/>
        <v>114.4862958214506</v>
      </c>
    </row>
    <row r="34" spans="1:4" x14ac:dyDescent="0.2">
      <c r="A34" s="61" t="s">
        <v>35</v>
      </c>
      <c r="B34" s="62">
        <v>1214.55</v>
      </c>
      <c r="C34" s="62">
        <v>2074.8500000000008</v>
      </c>
      <c r="D34" s="63">
        <f t="shared" si="0"/>
        <v>170.83281873945091</v>
      </c>
    </row>
    <row r="35" spans="1:4" x14ac:dyDescent="0.2">
      <c r="A35" s="61" t="s">
        <v>134</v>
      </c>
      <c r="B35" s="62">
        <v>140241.69000000006</v>
      </c>
      <c r="C35" s="62">
        <v>110532.33000000054</v>
      </c>
      <c r="D35" s="63">
        <f t="shared" si="0"/>
        <v>78.815600410976572</v>
      </c>
    </row>
    <row r="36" spans="1:4" x14ac:dyDescent="0.2">
      <c r="A36" s="61" t="s">
        <v>36</v>
      </c>
      <c r="B36" s="62">
        <v>13363.560000000007</v>
      </c>
      <c r="C36" s="62">
        <v>12704.469999999992</v>
      </c>
      <c r="D36" s="63">
        <f t="shared" si="0"/>
        <v>95.068005830781516</v>
      </c>
    </row>
    <row r="37" spans="1:4" x14ac:dyDescent="0.2">
      <c r="A37" s="61" t="s">
        <v>37</v>
      </c>
      <c r="B37" s="62">
        <v>714.53000000000031</v>
      </c>
      <c r="C37" s="62">
        <v>635.72000000000014</v>
      </c>
      <c r="D37" s="63">
        <f t="shared" si="0"/>
        <v>88.970372132730589</v>
      </c>
    </row>
    <row r="38" spans="1:4" x14ac:dyDescent="0.2">
      <c r="A38" s="61" t="s">
        <v>38</v>
      </c>
      <c r="B38" s="62">
        <v>796.40000000000009</v>
      </c>
      <c r="C38" s="62">
        <v>706.5</v>
      </c>
      <c r="D38" s="63">
        <f t="shared" si="0"/>
        <v>88.711702661978904</v>
      </c>
    </row>
    <row r="39" spans="1:4" x14ac:dyDescent="0.2">
      <c r="A39" s="61" t="s">
        <v>39</v>
      </c>
      <c r="B39" s="62">
        <v>3566.5000000000009</v>
      </c>
      <c r="C39" s="62">
        <v>4337.2799999999979</v>
      </c>
      <c r="D39" s="63">
        <f t="shared" si="0"/>
        <v>121.61166409645301</v>
      </c>
    </row>
    <row r="40" spans="1:4" x14ac:dyDescent="0.2">
      <c r="A40" s="61" t="s">
        <v>40</v>
      </c>
      <c r="B40" s="62">
        <v>3693.3699999999994</v>
      </c>
      <c r="C40" s="62">
        <v>2318.4499999999994</v>
      </c>
      <c r="D40" s="63">
        <f t="shared" si="0"/>
        <v>62.773293766939133</v>
      </c>
    </row>
    <row r="41" spans="1:4" x14ac:dyDescent="0.2">
      <c r="A41" s="61" t="s">
        <v>41</v>
      </c>
      <c r="B41" s="62">
        <v>1437.6499999999996</v>
      </c>
      <c r="C41" s="62">
        <v>1139.1399999999999</v>
      </c>
      <c r="D41" s="63">
        <f t="shared" si="0"/>
        <v>79.236253608319146</v>
      </c>
    </row>
    <row r="42" spans="1:4" x14ac:dyDescent="0.2">
      <c r="A42" s="61" t="s">
        <v>42</v>
      </c>
      <c r="B42" s="62">
        <v>1177619.9600000035</v>
      </c>
      <c r="C42" s="62">
        <v>1281385.4650000045</v>
      </c>
      <c r="D42" s="63">
        <f t="shared" si="0"/>
        <v>108.8114594287278</v>
      </c>
    </row>
    <row r="43" spans="1:4" x14ac:dyDescent="0.2">
      <c r="A43" s="61" t="s">
        <v>43</v>
      </c>
      <c r="B43" s="62">
        <v>63742.85</v>
      </c>
      <c r="C43" s="62">
        <v>35653.060000000012</v>
      </c>
      <c r="D43" s="63">
        <f t="shared" si="0"/>
        <v>55.932641857086743</v>
      </c>
    </row>
    <row r="44" spans="1:4" x14ac:dyDescent="0.2">
      <c r="A44" s="61" t="s">
        <v>44</v>
      </c>
      <c r="B44" s="62">
        <v>3291.8299999999995</v>
      </c>
      <c r="C44" s="62">
        <v>2538.5099999999989</v>
      </c>
      <c r="D44" s="63">
        <f t="shared" si="0"/>
        <v>77.115464650361631</v>
      </c>
    </row>
    <row r="45" spans="1:4" x14ac:dyDescent="0.2">
      <c r="A45" s="61" t="s">
        <v>45</v>
      </c>
      <c r="B45" s="62">
        <v>10556.050000000019</v>
      </c>
      <c r="C45" s="62">
        <v>9200.36</v>
      </c>
      <c r="D45" s="63">
        <f t="shared" si="0"/>
        <v>87.157222635360611</v>
      </c>
    </row>
    <row r="46" spans="1:4" x14ac:dyDescent="0.2">
      <c r="A46" s="61" t="s">
        <v>46</v>
      </c>
      <c r="B46" s="62">
        <v>45048.029999999948</v>
      </c>
      <c r="C46" s="62">
        <v>48732.150000000045</v>
      </c>
      <c r="D46" s="63">
        <f t="shared" si="0"/>
        <v>108.17820446310327</v>
      </c>
    </row>
    <row r="47" spans="1:4" x14ac:dyDescent="0.2">
      <c r="A47" s="61" t="s">
        <v>47</v>
      </c>
      <c r="B47" s="62">
        <v>25296.289999999935</v>
      </c>
      <c r="C47" s="62">
        <v>23843.509999999987</v>
      </c>
      <c r="D47" s="63">
        <f t="shared" si="0"/>
        <v>94.256944397775527</v>
      </c>
    </row>
    <row r="48" spans="1:4" x14ac:dyDescent="0.2">
      <c r="A48" s="61" t="s">
        <v>48</v>
      </c>
      <c r="B48" s="62">
        <v>6843.7400000000034</v>
      </c>
      <c r="C48" s="62">
        <v>5307.590000000002</v>
      </c>
      <c r="D48" s="63">
        <f t="shared" si="0"/>
        <v>77.553939804843537</v>
      </c>
    </row>
    <row r="49" spans="1:4" x14ac:dyDescent="0.2">
      <c r="A49" s="61" t="s">
        <v>49</v>
      </c>
      <c r="B49" s="62">
        <v>196.85000000000005</v>
      </c>
      <c r="C49" s="62">
        <v>101.9</v>
      </c>
      <c r="D49" s="63">
        <f t="shared" si="0"/>
        <v>51.765303530607056</v>
      </c>
    </row>
    <row r="50" spans="1:4" x14ac:dyDescent="0.2">
      <c r="A50" s="61" t="s">
        <v>50</v>
      </c>
      <c r="B50" s="62">
        <v>97318.390000000072</v>
      </c>
      <c r="C50" s="62">
        <v>64371.21999999979</v>
      </c>
      <c r="D50" s="63">
        <f t="shared" si="0"/>
        <v>66.144970133599358</v>
      </c>
    </row>
    <row r="51" spans="1:4" x14ac:dyDescent="0.2">
      <c r="A51" s="61" t="s">
        <v>51</v>
      </c>
      <c r="B51" s="62">
        <v>6739.9200000000028</v>
      </c>
      <c r="C51" s="62">
        <v>6896.5799999999954</v>
      </c>
      <c r="D51" s="63">
        <f t="shared" si="0"/>
        <v>102.32435993305546</v>
      </c>
    </row>
    <row r="52" spans="1:4" x14ac:dyDescent="0.2">
      <c r="A52" s="61" t="s">
        <v>52</v>
      </c>
      <c r="B52" s="62">
        <v>42606.790000000132</v>
      </c>
      <c r="C52" s="62">
        <v>38734.640000000029</v>
      </c>
      <c r="D52" s="63">
        <f t="shared" si="0"/>
        <v>90.911894559528918</v>
      </c>
    </row>
    <row r="53" spans="1:4" x14ac:dyDescent="0.2">
      <c r="A53" s="61" t="s">
        <v>53</v>
      </c>
      <c r="B53" s="62">
        <v>12881.770000000013</v>
      </c>
      <c r="C53" s="62">
        <v>4741.1699999999992</v>
      </c>
      <c r="D53" s="63">
        <f t="shared" si="0"/>
        <v>36.805268220128092</v>
      </c>
    </row>
    <row r="54" spans="1:4" x14ac:dyDescent="0.2">
      <c r="A54" s="61" t="s">
        <v>54</v>
      </c>
      <c r="B54" s="62">
        <v>6108.3499999999967</v>
      </c>
      <c r="C54" s="62">
        <v>7136.82</v>
      </c>
      <c r="D54" s="63">
        <f t="shared" si="0"/>
        <v>116.83711640623086</v>
      </c>
    </row>
    <row r="55" spans="1:4" x14ac:dyDescent="0.2">
      <c r="A55" s="61" t="s">
        <v>55</v>
      </c>
      <c r="B55" s="62">
        <v>3414.7000000000007</v>
      </c>
      <c r="C55" s="62">
        <v>2531.4999999999995</v>
      </c>
      <c r="D55" s="63">
        <f t="shared" si="0"/>
        <v>74.135355960992158</v>
      </c>
    </row>
    <row r="56" spans="1:4" x14ac:dyDescent="0.2">
      <c r="A56" s="61" t="s">
        <v>56</v>
      </c>
      <c r="B56" s="62">
        <v>59001.139999999854</v>
      </c>
      <c r="C56" s="62">
        <v>62281.349999999919</v>
      </c>
      <c r="D56" s="63">
        <f t="shared" si="0"/>
        <v>105.55957054389131</v>
      </c>
    </row>
    <row r="57" spans="1:4" x14ac:dyDescent="0.2">
      <c r="A57" s="61" t="s">
        <v>57</v>
      </c>
      <c r="B57" s="62">
        <v>26715.719999999994</v>
      </c>
      <c r="C57" s="62">
        <v>24509.829999999998</v>
      </c>
      <c r="D57" s="63">
        <f t="shared" si="0"/>
        <v>91.743101065589855</v>
      </c>
    </row>
    <row r="58" spans="1:4" x14ac:dyDescent="0.2">
      <c r="A58" s="61" t="s">
        <v>58</v>
      </c>
      <c r="B58" s="62">
        <v>2449.8300000000013</v>
      </c>
      <c r="C58" s="62">
        <v>2410.2700000000018</v>
      </c>
      <c r="D58" s="63">
        <f t="shared" si="0"/>
        <v>98.385194074690915</v>
      </c>
    </row>
    <row r="59" spans="1:4" x14ac:dyDescent="0.2">
      <c r="A59" s="61" t="s">
        <v>59</v>
      </c>
      <c r="B59" s="62">
        <v>27564.41</v>
      </c>
      <c r="C59" s="62">
        <v>22968.43999999994</v>
      </c>
      <c r="D59" s="63">
        <f t="shared" si="0"/>
        <v>83.326434340513515</v>
      </c>
    </row>
    <row r="60" spans="1:4" x14ac:dyDescent="0.2">
      <c r="A60" s="61" t="s">
        <v>60</v>
      </c>
      <c r="B60" s="62">
        <v>646682.82999999775</v>
      </c>
      <c r="C60" s="62">
        <v>612260.41999999899</v>
      </c>
      <c r="D60" s="63">
        <f t="shared" si="0"/>
        <v>94.677079952780119</v>
      </c>
    </row>
    <row r="61" spans="1:4" x14ac:dyDescent="0.2">
      <c r="A61" s="61" t="s">
        <v>61</v>
      </c>
      <c r="B61" s="62">
        <v>35658.719999999987</v>
      </c>
      <c r="C61" s="62">
        <v>28981.990000000009</v>
      </c>
      <c r="D61" s="63">
        <f t="shared" si="0"/>
        <v>81.276024489942486</v>
      </c>
    </row>
    <row r="62" spans="1:4" x14ac:dyDescent="0.2">
      <c r="A62" s="61" t="s">
        <v>62</v>
      </c>
      <c r="B62" s="62">
        <v>34835.139999999948</v>
      </c>
      <c r="C62" s="62">
        <v>28471.900000000012</v>
      </c>
      <c r="D62" s="63">
        <f t="shared" si="0"/>
        <v>81.733272781450154</v>
      </c>
    </row>
    <row r="63" spans="1:4" x14ac:dyDescent="0.2">
      <c r="A63" s="61" t="s">
        <v>63</v>
      </c>
      <c r="B63" s="62">
        <v>12485.54000000001</v>
      </c>
      <c r="C63" s="62">
        <v>12206.600000000008</v>
      </c>
      <c r="D63" s="63">
        <f t="shared" si="0"/>
        <v>97.765895588016207</v>
      </c>
    </row>
    <row r="64" spans="1:4" x14ac:dyDescent="0.2">
      <c r="A64" s="61" t="s">
        <v>64</v>
      </c>
      <c r="B64" s="62">
        <v>34109.850000000006</v>
      </c>
      <c r="C64" s="62">
        <v>29820.080000000005</v>
      </c>
      <c r="D64" s="63">
        <f t="shared" si="0"/>
        <v>87.423662080015006</v>
      </c>
    </row>
    <row r="65" spans="1:4" x14ac:dyDescent="0.2">
      <c r="A65" s="61" t="s">
        <v>65</v>
      </c>
      <c r="B65" s="62">
        <v>437.04000000000019</v>
      </c>
      <c r="C65" s="62">
        <v>373.77999999999992</v>
      </c>
      <c r="D65" s="63">
        <f t="shared" si="0"/>
        <v>85.525352370492342</v>
      </c>
    </row>
    <row r="66" spans="1:4" x14ac:dyDescent="0.2">
      <c r="A66" s="61" t="s">
        <v>66</v>
      </c>
      <c r="B66" s="62">
        <v>23091.110000000004</v>
      </c>
      <c r="C66" s="62">
        <v>23354.870000000024</v>
      </c>
      <c r="D66" s="63">
        <f t="shared" si="0"/>
        <v>101.14225777799344</v>
      </c>
    </row>
    <row r="67" spans="1:4" ht="13.5" thickBot="1" x14ac:dyDescent="0.25">
      <c r="A67" s="64" t="s">
        <v>67</v>
      </c>
      <c r="B67" s="65">
        <v>2415.3500000000008</v>
      </c>
      <c r="C67" s="62">
        <v>2781.3500000000004</v>
      </c>
      <c r="D67" s="66">
        <f>C67/B67*100</f>
        <v>115.15308340406149</v>
      </c>
    </row>
    <row r="68" spans="1:4" ht="13.5" thickBot="1" x14ac:dyDescent="0.25">
      <c r="A68" s="55" t="s">
        <v>68</v>
      </c>
      <c r="B68" s="56">
        <f>SUM(B69:B77)</f>
        <v>665768.26000000013</v>
      </c>
      <c r="C68" s="56">
        <f>SUM(C69:C77)</f>
        <v>671449.11000000092</v>
      </c>
      <c r="D68" s="57">
        <f>C68/B68*100</f>
        <v>100.85327738513709</v>
      </c>
    </row>
    <row r="69" spans="1:4" x14ac:dyDescent="0.2">
      <c r="A69" s="58" t="s">
        <v>69</v>
      </c>
      <c r="B69" s="59">
        <v>471.75</v>
      </c>
      <c r="C69" s="62">
        <v>134.10000000000002</v>
      </c>
      <c r="D69" s="60">
        <f>C69/B69*100</f>
        <v>28.426073131955487</v>
      </c>
    </row>
    <row r="70" spans="1:4" x14ac:dyDescent="0.2">
      <c r="A70" s="61" t="s">
        <v>70</v>
      </c>
      <c r="B70" s="62">
        <v>136763.03000000003</v>
      </c>
      <c r="C70" s="62">
        <v>166583.54999999973</v>
      </c>
      <c r="D70" s="63">
        <f>C70/B70*100</f>
        <v>121.80451837020551</v>
      </c>
    </row>
    <row r="71" spans="1:4" x14ac:dyDescent="0.2">
      <c r="A71" s="61" t="s">
        <v>71</v>
      </c>
      <c r="B71" s="62">
        <v>134800.55999999997</v>
      </c>
      <c r="C71" s="62">
        <v>145587.94000000029</v>
      </c>
      <c r="D71" s="63">
        <f t="shared" ref="D71:D76" si="1">C71/B71*100</f>
        <v>108.00247417369803</v>
      </c>
    </row>
    <row r="72" spans="1:4" x14ac:dyDescent="0.2">
      <c r="A72" s="61" t="s">
        <v>72</v>
      </c>
      <c r="B72" s="62">
        <v>109069.32000000008</v>
      </c>
      <c r="C72" s="62">
        <v>77919.810000000114</v>
      </c>
      <c r="D72" s="63">
        <f t="shared" si="1"/>
        <v>71.440630600795956</v>
      </c>
    </row>
    <row r="73" spans="1:4" x14ac:dyDescent="0.2">
      <c r="A73" s="61" t="s">
        <v>73</v>
      </c>
      <c r="B73" s="62">
        <v>164956.88000000009</v>
      </c>
      <c r="C73" s="62">
        <v>168393.00000000032</v>
      </c>
      <c r="D73" s="63">
        <f t="shared" si="1"/>
        <v>102.08304133783339</v>
      </c>
    </row>
    <row r="74" spans="1:4" x14ac:dyDescent="0.2">
      <c r="A74" s="61" t="s">
        <v>74</v>
      </c>
      <c r="B74" s="62">
        <v>1717.4000000000003</v>
      </c>
      <c r="C74" s="62">
        <v>2363.2699999999991</v>
      </c>
      <c r="D74" s="63">
        <f t="shared" si="1"/>
        <v>137.6074298357982</v>
      </c>
    </row>
    <row r="75" spans="1:4" x14ac:dyDescent="0.2">
      <c r="A75" s="61" t="s">
        <v>75</v>
      </c>
      <c r="B75" s="62">
        <v>7994.2500000000009</v>
      </c>
      <c r="C75" s="62">
        <v>10178.700000000004</v>
      </c>
      <c r="D75" s="63">
        <f t="shared" si="1"/>
        <v>127.3252650342434</v>
      </c>
    </row>
    <row r="76" spans="1:4" x14ac:dyDescent="0.2">
      <c r="A76" s="61" t="s">
        <v>76</v>
      </c>
      <c r="B76" s="62">
        <v>97529.399999999951</v>
      </c>
      <c r="C76" s="62">
        <v>93972.090000000462</v>
      </c>
      <c r="D76" s="63">
        <f t="shared" si="1"/>
        <v>96.352576761469379</v>
      </c>
    </row>
    <row r="77" spans="1:4" ht="13.5" thickBot="1" x14ac:dyDescent="0.25">
      <c r="A77" s="64" t="s">
        <v>77</v>
      </c>
      <c r="B77" s="65">
        <v>12465.670000000002</v>
      </c>
      <c r="C77" s="62">
        <v>6316.6500000000015</v>
      </c>
      <c r="D77" s="66">
        <f>C77/B77*100</f>
        <v>50.672366587596173</v>
      </c>
    </row>
    <row r="78" spans="1:4" ht="13.5" thickBot="1" x14ac:dyDescent="0.25">
      <c r="A78" s="55" t="s">
        <v>78</v>
      </c>
      <c r="B78" s="56">
        <f>SUM(B79:B85)</f>
        <v>269645.88</v>
      </c>
      <c r="C78" s="56">
        <f>SUM(C79:C85)</f>
        <v>275276.74999999988</v>
      </c>
      <c r="D78" s="57">
        <f>C78/B78*100</f>
        <v>102.08824625838892</v>
      </c>
    </row>
    <row r="79" spans="1:4" x14ac:dyDescent="0.2">
      <c r="A79" s="61" t="s">
        <v>158</v>
      </c>
      <c r="B79" s="59"/>
      <c r="C79" s="59">
        <v>241.1</v>
      </c>
      <c r="D79" s="66"/>
    </row>
    <row r="80" spans="1:4" x14ac:dyDescent="0.2">
      <c r="A80" s="58" t="s">
        <v>79</v>
      </c>
      <c r="B80" s="59">
        <v>11114.54</v>
      </c>
      <c r="C80" s="62">
        <v>7006.9800000000059</v>
      </c>
      <c r="D80" s="63">
        <v>63.043364817617331</v>
      </c>
    </row>
    <row r="81" spans="1:4" x14ac:dyDescent="0.2">
      <c r="A81" s="61" t="s">
        <v>80</v>
      </c>
      <c r="B81" s="62">
        <v>9591.3099999999922</v>
      </c>
      <c r="C81" s="62">
        <v>10305.319999999998</v>
      </c>
      <c r="D81" s="63">
        <v>107.44434284784879</v>
      </c>
    </row>
    <row r="82" spans="1:4" x14ac:dyDescent="0.2">
      <c r="A82" s="61" t="s">
        <v>81</v>
      </c>
      <c r="B82" s="62">
        <v>74019.619999999893</v>
      </c>
      <c r="C82" s="62">
        <v>68974.489999999903</v>
      </c>
      <c r="D82" s="63">
        <v>93.184063900895467</v>
      </c>
    </row>
    <row r="83" spans="1:4" x14ac:dyDescent="0.2">
      <c r="A83" s="61" t="s">
        <v>82</v>
      </c>
      <c r="B83" s="62">
        <v>24722.989999999998</v>
      </c>
      <c r="C83" s="62">
        <v>32614.699999999968</v>
      </c>
      <c r="D83" s="63">
        <v>131.92053226571693</v>
      </c>
    </row>
    <row r="84" spans="1:4" x14ac:dyDescent="0.2">
      <c r="A84" s="61" t="s">
        <v>83</v>
      </c>
      <c r="B84" s="62">
        <v>43372.740000000005</v>
      </c>
      <c r="C84" s="62">
        <v>47748.34</v>
      </c>
      <c r="D84" s="63">
        <v>110.08836425828757</v>
      </c>
    </row>
    <row r="85" spans="1:4" ht="13.5" thickBot="1" x14ac:dyDescent="0.25">
      <c r="A85" s="64" t="s">
        <v>84</v>
      </c>
      <c r="B85" s="65">
        <v>106824.68000000009</v>
      </c>
      <c r="C85" s="62">
        <v>108385.82</v>
      </c>
      <c r="D85" s="66">
        <f>C85/B85*100</f>
        <v>101.46140386285258</v>
      </c>
    </row>
    <row r="86" spans="1:4" ht="13.5" thickBot="1" x14ac:dyDescent="0.25">
      <c r="A86" s="55" t="s">
        <v>85</v>
      </c>
      <c r="B86" s="56">
        <f>SUM(B87:B94)</f>
        <v>56298617.110000007</v>
      </c>
      <c r="C86" s="56">
        <f>SUM(C87:C94)</f>
        <v>48977262.170000002</v>
      </c>
      <c r="D86" s="57">
        <f>C86/B86*100</f>
        <v>86.995497730086242</v>
      </c>
    </row>
    <row r="87" spans="1:4" x14ac:dyDescent="0.2">
      <c r="A87" s="58" t="s">
        <v>86</v>
      </c>
      <c r="B87" s="59">
        <v>2805.0499999999993</v>
      </c>
      <c r="C87" s="62">
        <v>1930.3999999999985</v>
      </c>
      <c r="D87" s="60">
        <f>C87/B87*100</f>
        <v>68.818737633910231</v>
      </c>
    </row>
    <row r="88" spans="1:4" x14ac:dyDescent="0.2">
      <c r="A88" s="61" t="s">
        <v>87</v>
      </c>
      <c r="B88" s="62">
        <v>13912013.5</v>
      </c>
      <c r="C88" s="62">
        <v>13833322.379999999</v>
      </c>
      <c r="D88" s="63">
        <f t="shared" ref="D88:D93" si="2">C88/B88*100</f>
        <v>99.434365701269627</v>
      </c>
    </row>
    <row r="89" spans="1:4" x14ac:dyDescent="0.2">
      <c r="A89" s="61" t="s">
        <v>88</v>
      </c>
      <c r="B89" s="62">
        <v>46680.2</v>
      </c>
      <c r="C89" s="62">
        <v>17686.849999999999</v>
      </c>
      <c r="D89" s="63">
        <f t="shared" si="2"/>
        <v>37.889404929713237</v>
      </c>
    </row>
    <row r="90" spans="1:4" x14ac:dyDescent="0.2">
      <c r="A90" s="61" t="s">
        <v>89</v>
      </c>
      <c r="B90" s="62">
        <v>1666754.8500000017</v>
      </c>
      <c r="C90" s="62">
        <v>1888389.4300000025</v>
      </c>
      <c r="D90" s="63">
        <f t="shared" si="2"/>
        <v>113.29737123608794</v>
      </c>
    </row>
    <row r="91" spans="1:4" x14ac:dyDescent="0.2">
      <c r="A91" s="61" t="s">
        <v>90</v>
      </c>
      <c r="B91" s="62">
        <v>29590.209999999985</v>
      </c>
      <c r="C91" s="62">
        <v>29607.130000000016</v>
      </c>
      <c r="D91" s="63">
        <f t="shared" si="2"/>
        <v>100.05718107441628</v>
      </c>
    </row>
    <row r="92" spans="1:4" x14ac:dyDescent="0.2">
      <c r="A92" s="61" t="s">
        <v>91</v>
      </c>
      <c r="B92" s="62">
        <v>39241799.500000007</v>
      </c>
      <c r="C92" s="62">
        <v>31525365.449999996</v>
      </c>
      <c r="D92" s="63">
        <f t="shared" si="2"/>
        <v>80.336187054826553</v>
      </c>
    </row>
    <row r="93" spans="1:4" x14ac:dyDescent="0.2">
      <c r="A93" s="61" t="s">
        <v>92</v>
      </c>
      <c r="B93" s="62">
        <v>340742.80000000005</v>
      </c>
      <c r="C93" s="62">
        <v>567828.65</v>
      </c>
      <c r="D93" s="63">
        <f t="shared" si="2"/>
        <v>166.6443575623608</v>
      </c>
    </row>
    <row r="94" spans="1:4" ht="13.5" thickBot="1" x14ac:dyDescent="0.25">
      <c r="A94" s="64" t="s">
        <v>93</v>
      </c>
      <c r="B94" s="65">
        <v>1058231</v>
      </c>
      <c r="C94" s="62">
        <v>1113131.8800000001</v>
      </c>
      <c r="D94" s="66">
        <f>C94/B94*100</f>
        <v>105.18798636592579</v>
      </c>
    </row>
    <row r="95" spans="1:4" ht="13.5" thickBot="1" x14ac:dyDescent="0.25">
      <c r="A95" s="55" t="s">
        <v>150</v>
      </c>
      <c r="B95" s="56">
        <f>SUM(B96:B104)</f>
        <v>1074356.790000001</v>
      </c>
      <c r="C95" s="56">
        <f>SUM(C96:C104)</f>
        <v>1192658.8600000008</v>
      </c>
      <c r="D95" s="57">
        <f>C95/B95*100</f>
        <v>111.01143224496211</v>
      </c>
    </row>
    <row r="96" spans="1:4" x14ac:dyDescent="0.2">
      <c r="A96" s="58" t="s">
        <v>103</v>
      </c>
      <c r="B96" s="59">
        <v>4688.7199999999975</v>
      </c>
      <c r="C96" s="62">
        <v>3712.6100000000015</v>
      </c>
      <c r="D96" s="60">
        <f>C96/B96*100</f>
        <v>79.18173829957864</v>
      </c>
    </row>
    <row r="97" spans="1:4" x14ac:dyDescent="0.2">
      <c r="A97" s="61" t="s">
        <v>104</v>
      </c>
      <c r="B97" s="62">
        <v>11755.220000000008</v>
      </c>
      <c r="C97" s="62">
        <v>12580.090000000009</v>
      </c>
      <c r="D97" s="63">
        <f t="shared" ref="D97:D103" si="3">C97/B97*100</f>
        <v>107.01705284971273</v>
      </c>
    </row>
    <row r="98" spans="1:4" x14ac:dyDescent="0.2">
      <c r="A98" s="61" t="s">
        <v>105</v>
      </c>
      <c r="B98" s="62">
        <v>8137.609999999996</v>
      </c>
      <c r="C98" s="62">
        <v>7233.2999999999984</v>
      </c>
      <c r="D98" s="63">
        <f t="shared" si="3"/>
        <v>88.887277714218328</v>
      </c>
    </row>
    <row r="99" spans="1:4" x14ac:dyDescent="0.2">
      <c r="A99" s="61" t="s">
        <v>106</v>
      </c>
      <c r="B99" s="62">
        <v>760042.40000000026</v>
      </c>
      <c r="C99" s="62">
        <v>897471.7000000003</v>
      </c>
      <c r="D99" s="63">
        <f t="shared" si="3"/>
        <v>118.08179385781636</v>
      </c>
    </row>
    <row r="100" spans="1:4" x14ac:dyDescent="0.2">
      <c r="A100" s="61" t="s">
        <v>107</v>
      </c>
      <c r="B100" s="62">
        <v>3218.4999999999991</v>
      </c>
      <c r="C100" s="62">
        <v>4047.1</v>
      </c>
      <c r="D100" s="63">
        <f t="shared" si="3"/>
        <v>125.74491222619235</v>
      </c>
    </row>
    <row r="101" spans="1:4" x14ac:dyDescent="0.2">
      <c r="A101" s="61" t="s">
        <v>108</v>
      </c>
      <c r="B101" s="62">
        <v>1881.6699999999985</v>
      </c>
      <c r="C101" s="62">
        <v>3053.0000000000027</v>
      </c>
      <c r="D101" s="63">
        <f t="shared" si="3"/>
        <v>162.24949114350576</v>
      </c>
    </row>
    <row r="102" spans="1:4" x14ac:dyDescent="0.2">
      <c r="A102" s="61" t="s">
        <v>109</v>
      </c>
      <c r="B102" s="62">
        <v>11047.950000000008</v>
      </c>
      <c r="C102" s="62">
        <v>10731.429999999997</v>
      </c>
      <c r="D102" s="63">
        <f t="shared" si="3"/>
        <v>97.135034101349021</v>
      </c>
    </row>
    <row r="103" spans="1:4" x14ac:dyDescent="0.2">
      <c r="A103" s="61" t="s">
        <v>110</v>
      </c>
      <c r="B103" s="62">
        <v>273341.22000000079</v>
      </c>
      <c r="C103" s="62">
        <v>253592.73000000068</v>
      </c>
      <c r="D103" s="63">
        <f t="shared" si="3"/>
        <v>92.775151146248618</v>
      </c>
    </row>
    <row r="104" spans="1:4" ht="13.5" thickBot="1" x14ac:dyDescent="0.25">
      <c r="A104" s="64" t="s">
        <v>111</v>
      </c>
      <c r="B104" s="65">
        <v>243.5</v>
      </c>
      <c r="C104" s="62">
        <v>236.89999999999998</v>
      </c>
      <c r="D104" s="66">
        <f>C104/B104*100</f>
        <v>97.289527720739216</v>
      </c>
    </row>
    <row r="105" spans="1:4" ht="13.5" thickBot="1" x14ac:dyDescent="0.25">
      <c r="A105" s="55" t="s">
        <v>151</v>
      </c>
      <c r="B105" s="56">
        <f>SUM(B106:B116)</f>
        <v>194376.91</v>
      </c>
      <c r="C105" s="56">
        <f>SUM(C106:C116)</f>
        <v>144067.99999999997</v>
      </c>
      <c r="D105" s="57">
        <f>C105/B105*100</f>
        <v>74.11785689977269</v>
      </c>
    </row>
    <row r="106" spans="1:4" x14ac:dyDescent="0.2">
      <c r="A106" s="58" t="s">
        <v>112</v>
      </c>
      <c r="B106" s="59">
        <v>13231.199999999999</v>
      </c>
      <c r="C106" s="62">
        <v>14166.900000000001</v>
      </c>
      <c r="D106" s="60">
        <f>C106/B106*100</f>
        <v>107.07192091420281</v>
      </c>
    </row>
    <row r="107" spans="1:4" x14ac:dyDescent="0.2">
      <c r="A107" s="61" t="s">
        <v>113</v>
      </c>
      <c r="B107" s="62">
        <v>38025.4</v>
      </c>
      <c r="C107" s="62">
        <v>22395.739999999991</v>
      </c>
      <c r="D107" s="63">
        <f t="shared" ref="D107:D109" si="4">C107/B107*100</f>
        <v>58.896790040341429</v>
      </c>
    </row>
    <row r="108" spans="1:4" x14ac:dyDescent="0.2">
      <c r="A108" s="61" t="s">
        <v>114</v>
      </c>
      <c r="B108" s="62">
        <v>27884.300000000003</v>
      </c>
      <c r="C108" s="62">
        <v>19238.150000000001</v>
      </c>
      <c r="D108" s="63">
        <f t="shared" si="4"/>
        <v>68.992766538876708</v>
      </c>
    </row>
    <row r="109" spans="1:4" x14ac:dyDescent="0.2">
      <c r="A109" s="61" t="s">
        <v>115</v>
      </c>
      <c r="B109" s="62">
        <v>8037.8899999999985</v>
      </c>
      <c r="C109" s="62">
        <v>5661.3</v>
      </c>
      <c r="D109" s="63">
        <f t="shared" si="4"/>
        <v>70.432663298452709</v>
      </c>
    </row>
    <row r="110" spans="1:4" x14ac:dyDescent="0.2">
      <c r="A110" s="61" t="s">
        <v>206</v>
      </c>
      <c r="B110" s="62"/>
      <c r="C110" s="62">
        <v>699.90000000000009</v>
      </c>
      <c r="D110" s="63"/>
    </row>
    <row r="111" spans="1:4" x14ac:dyDescent="0.2">
      <c r="A111" s="61" t="s">
        <v>116</v>
      </c>
      <c r="B111" s="62">
        <v>422.72</v>
      </c>
      <c r="C111" s="62">
        <v>0</v>
      </c>
      <c r="D111" s="63">
        <f t="shared" ref="D111:D115" si="5">C111/B111*100</f>
        <v>0</v>
      </c>
    </row>
    <row r="112" spans="1:4" x14ac:dyDescent="0.2">
      <c r="A112" s="61" t="s">
        <v>117</v>
      </c>
      <c r="B112" s="62">
        <v>21572.5</v>
      </c>
      <c r="C112" s="62">
        <v>15706.910000000003</v>
      </c>
      <c r="D112" s="63">
        <f t="shared" si="5"/>
        <v>72.809873681770782</v>
      </c>
    </row>
    <row r="113" spans="1:4" x14ac:dyDescent="0.2">
      <c r="A113" s="61" t="s">
        <v>118</v>
      </c>
      <c r="B113" s="62">
        <v>14519.05</v>
      </c>
      <c r="C113" s="62">
        <v>7815.35</v>
      </c>
      <c r="D113" s="63">
        <f t="shared" si="5"/>
        <v>53.828246338431242</v>
      </c>
    </row>
    <row r="114" spans="1:4" x14ac:dyDescent="0.2">
      <c r="A114" s="61" t="s">
        <v>119</v>
      </c>
      <c r="B114" s="62">
        <v>58621.599999999999</v>
      </c>
      <c r="C114" s="62">
        <v>51696.199999999983</v>
      </c>
      <c r="D114" s="63">
        <f t="shared" si="5"/>
        <v>88.186265813283811</v>
      </c>
    </row>
    <row r="115" spans="1:4" x14ac:dyDescent="0.2">
      <c r="A115" s="61" t="s">
        <v>120</v>
      </c>
      <c r="B115" s="62">
        <v>4234.8999999999996</v>
      </c>
      <c r="C115" s="62">
        <v>1657.05</v>
      </c>
      <c r="D115" s="63">
        <f t="shared" si="5"/>
        <v>39.128432784717468</v>
      </c>
    </row>
    <row r="116" spans="1:4" ht="13.5" thickBot="1" x14ac:dyDescent="0.25">
      <c r="A116" s="64" t="s">
        <v>121</v>
      </c>
      <c r="B116" s="65">
        <v>7827.3500000000013</v>
      </c>
      <c r="C116" s="62">
        <v>5030.5</v>
      </c>
      <c r="D116" s="66">
        <f>C116/B116*100</f>
        <v>64.268238931439114</v>
      </c>
    </row>
    <row r="117" spans="1:4" ht="13.5" thickBot="1" x14ac:dyDescent="0.25">
      <c r="A117" s="55" t="s">
        <v>122</v>
      </c>
      <c r="B117" s="56">
        <f>SUM(B118:B126)</f>
        <v>294494.08999999991</v>
      </c>
      <c r="C117" s="56">
        <f>SUM(C118:C126)</f>
        <v>323897.95999999996</v>
      </c>
      <c r="D117" s="57">
        <f>C117/B117*100</f>
        <v>109.98453653178576</v>
      </c>
    </row>
    <row r="118" spans="1:4" x14ac:dyDescent="0.2">
      <c r="A118" s="58" t="s">
        <v>123</v>
      </c>
      <c r="B118" s="59">
        <v>35415.239999999991</v>
      </c>
      <c r="C118" s="59">
        <v>28119.159999999963</v>
      </c>
      <c r="D118" s="60">
        <f>C118/B118*100</f>
        <v>79.398473651456186</v>
      </c>
    </row>
    <row r="119" spans="1:4" x14ac:dyDescent="0.2">
      <c r="A119" s="61" t="s">
        <v>124</v>
      </c>
      <c r="B119" s="62">
        <v>215.39999999999998</v>
      </c>
      <c r="C119" s="62">
        <v>262.2</v>
      </c>
      <c r="D119" s="63">
        <f t="shared" ref="D119:D124" si="6">C119/B119*100</f>
        <v>121.72701949860725</v>
      </c>
    </row>
    <row r="120" spans="1:4" x14ac:dyDescent="0.2">
      <c r="A120" s="61" t="s">
        <v>125</v>
      </c>
      <c r="B120" s="62">
        <v>35950.289999999979</v>
      </c>
      <c r="C120" s="59">
        <v>40436</v>
      </c>
      <c r="D120" s="63">
        <f t="shared" si="6"/>
        <v>112.47753495173481</v>
      </c>
    </row>
    <row r="121" spans="1:4" x14ac:dyDescent="0.2">
      <c r="A121" s="61" t="s">
        <v>126</v>
      </c>
      <c r="B121" s="62">
        <v>2385.27</v>
      </c>
      <c r="C121" s="67">
        <v>2623.5300000000016</v>
      </c>
      <c r="D121" s="63">
        <f t="shared" si="6"/>
        <v>109.98880629865808</v>
      </c>
    </row>
    <row r="122" spans="1:4" x14ac:dyDescent="0.2">
      <c r="A122" s="61" t="s">
        <v>127</v>
      </c>
      <c r="B122" s="62">
        <v>51097.489999999983</v>
      </c>
      <c r="C122" s="67">
        <v>70566.62</v>
      </c>
      <c r="D122" s="63">
        <f t="shared" si="6"/>
        <v>138.10193025136854</v>
      </c>
    </row>
    <row r="123" spans="1:4" x14ac:dyDescent="0.2">
      <c r="A123" s="61" t="s">
        <v>128</v>
      </c>
      <c r="B123" s="62">
        <v>18163.570000000018</v>
      </c>
      <c r="C123" s="67">
        <v>20194.169999999987</v>
      </c>
      <c r="D123" s="63">
        <f t="shared" si="6"/>
        <v>111.17952032557459</v>
      </c>
    </row>
    <row r="124" spans="1:4" x14ac:dyDescent="0.2">
      <c r="A124" s="61" t="s">
        <v>129</v>
      </c>
      <c r="B124" s="62">
        <v>54550.619999999988</v>
      </c>
      <c r="C124" s="67">
        <v>47710.280000000021</v>
      </c>
      <c r="D124" s="63">
        <f t="shared" si="6"/>
        <v>87.460564151241599</v>
      </c>
    </row>
    <row r="125" spans="1:4" x14ac:dyDescent="0.2">
      <c r="A125" s="64" t="s">
        <v>159</v>
      </c>
      <c r="B125" s="65"/>
      <c r="C125" s="68">
        <v>122</v>
      </c>
      <c r="D125" s="66"/>
    </row>
    <row r="126" spans="1:4" ht="13.5" thickBot="1" x14ac:dyDescent="0.25">
      <c r="A126" s="64" t="s">
        <v>135</v>
      </c>
      <c r="B126" s="65">
        <v>96716.209999999977</v>
      </c>
      <c r="C126" s="68">
        <v>113864</v>
      </c>
      <c r="D126" s="66">
        <f>C126/B126*100</f>
        <v>117.73000616959661</v>
      </c>
    </row>
    <row r="127" spans="1:4" ht="13.5" thickBot="1" x14ac:dyDescent="0.25">
      <c r="A127" s="55" t="s">
        <v>149</v>
      </c>
      <c r="B127" s="56">
        <f>SUM(B128:B136)</f>
        <v>457560.04000000004</v>
      </c>
      <c r="C127" s="56">
        <f>SUM(C128:C136)</f>
        <v>328024.01</v>
      </c>
      <c r="D127" s="57">
        <f>C127/B127*100</f>
        <v>71.689828945726987</v>
      </c>
    </row>
    <row r="128" spans="1:4" x14ac:dyDescent="0.2">
      <c r="A128" s="58" t="s">
        <v>94</v>
      </c>
      <c r="B128" s="59">
        <v>170857.4</v>
      </c>
      <c r="C128" s="59">
        <v>117847.8</v>
      </c>
      <c r="D128" s="60">
        <f>C128/B128*100</f>
        <v>68.974361075376308</v>
      </c>
    </row>
    <row r="129" spans="1:4" x14ac:dyDescent="0.2">
      <c r="A129" s="61" t="s">
        <v>95</v>
      </c>
      <c r="B129" s="62">
        <v>255652.4</v>
      </c>
      <c r="C129" s="62">
        <v>167438.09999999998</v>
      </c>
      <c r="D129" s="63">
        <f t="shared" ref="D129:D135" si="7">C129/B129*100</f>
        <v>65.494436977708787</v>
      </c>
    </row>
    <row r="130" spans="1:4" x14ac:dyDescent="0.2">
      <c r="A130" s="61" t="s">
        <v>96</v>
      </c>
      <c r="B130" s="62">
        <v>7855.7</v>
      </c>
      <c r="C130" s="62">
        <v>24630.799999999999</v>
      </c>
      <c r="D130" s="63">
        <f t="shared" si="7"/>
        <v>313.54048652570742</v>
      </c>
    </row>
    <row r="131" spans="1:4" x14ac:dyDescent="0.2">
      <c r="A131" s="61" t="s">
        <v>97</v>
      </c>
      <c r="B131" s="62">
        <v>758.90000000000009</v>
      </c>
      <c r="C131" s="62">
        <v>843.50000000000023</v>
      </c>
      <c r="D131" s="63">
        <f t="shared" si="7"/>
        <v>111.14771379628412</v>
      </c>
    </row>
    <row r="132" spans="1:4" x14ac:dyDescent="0.2">
      <c r="A132" s="61" t="s">
        <v>98</v>
      </c>
      <c r="B132" s="62">
        <v>1634.0500000000006</v>
      </c>
      <c r="C132" s="62">
        <v>483.9499999999997</v>
      </c>
      <c r="D132" s="63">
        <f t="shared" si="7"/>
        <v>29.616596799363514</v>
      </c>
    </row>
    <row r="133" spans="1:4" x14ac:dyDescent="0.2">
      <c r="A133" s="61" t="s">
        <v>99</v>
      </c>
      <c r="B133" s="62">
        <v>15850.150000000001</v>
      </c>
      <c r="C133" s="62">
        <v>13210.389999999992</v>
      </c>
      <c r="D133" s="63">
        <f t="shared" si="7"/>
        <v>83.345520389396881</v>
      </c>
    </row>
    <row r="134" spans="1:4" x14ac:dyDescent="0.2">
      <c r="A134" s="61" t="s">
        <v>100</v>
      </c>
      <c r="B134" s="62">
        <v>302.08999999999992</v>
      </c>
      <c r="C134" s="62">
        <v>0</v>
      </c>
      <c r="D134" s="63">
        <f t="shared" si="7"/>
        <v>0</v>
      </c>
    </row>
    <row r="135" spans="1:4" x14ac:dyDescent="0.2">
      <c r="A135" s="61" t="s">
        <v>101</v>
      </c>
      <c r="B135" s="62">
        <v>492.85</v>
      </c>
      <c r="C135" s="62">
        <v>403.4</v>
      </c>
      <c r="D135" s="63">
        <f t="shared" si="7"/>
        <v>81.850461600892757</v>
      </c>
    </row>
    <row r="136" spans="1:4" ht="13.5" thickBot="1" x14ac:dyDescent="0.25">
      <c r="A136" s="64" t="s">
        <v>102</v>
      </c>
      <c r="B136" s="65">
        <v>4156.4999999999973</v>
      </c>
      <c r="C136" s="65">
        <v>3166.0699999999965</v>
      </c>
      <c r="D136" s="66">
        <f>C136/B136*100</f>
        <v>76.171538554071901</v>
      </c>
    </row>
    <row r="137" spans="1:4" ht="13.5" thickBot="1" x14ac:dyDescent="0.25">
      <c r="A137" s="55" t="s">
        <v>195</v>
      </c>
      <c r="B137" s="56">
        <v>1009.2200000000001</v>
      </c>
      <c r="C137" s="56">
        <v>166.24999999999997</v>
      </c>
      <c r="D137" s="57">
        <f>C137/B137*100</f>
        <v>16.473117853391724</v>
      </c>
    </row>
    <row r="138" spans="1:4" x14ac:dyDescent="0.2">
      <c r="A138" s="75"/>
      <c r="B138" s="76"/>
      <c r="C138" s="76"/>
      <c r="D138" s="77"/>
    </row>
    <row r="139" spans="1:4" x14ac:dyDescent="0.2">
      <c r="A139" s="79" t="s">
        <v>187</v>
      </c>
      <c r="B139" s="78"/>
      <c r="C139" s="78"/>
      <c r="D139" s="78"/>
    </row>
    <row r="140" spans="1:4" ht="65.25" customHeight="1" x14ac:dyDescent="0.2">
      <c r="A140" s="287" t="s">
        <v>196</v>
      </c>
      <c r="B140" s="287"/>
      <c r="C140" s="287"/>
      <c r="D140" s="287"/>
    </row>
  </sheetData>
  <mergeCells count="1">
    <mergeCell ref="A140:D14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5"/>
  <sheetViews>
    <sheetView workbookViewId="0">
      <selection activeCell="A7" sqref="A7"/>
    </sheetView>
  </sheetViews>
  <sheetFormatPr defaultRowHeight="12.75" x14ac:dyDescent="0.2"/>
  <cols>
    <col min="1" max="1" width="39.140625" style="7" bestFit="1" customWidth="1"/>
    <col min="2" max="2" width="13.140625" style="5" customWidth="1"/>
    <col min="3" max="3" width="11.28515625" style="5" bestFit="1" customWidth="1"/>
    <col min="4" max="4" width="12.42578125" style="5" customWidth="1"/>
    <col min="5" max="5" width="12.42578125" style="5" bestFit="1" customWidth="1"/>
    <col min="6" max="6" width="11.28515625" style="5" bestFit="1" customWidth="1"/>
    <col min="7" max="7" width="13.28515625" style="5" bestFit="1" customWidth="1"/>
    <col min="8" max="8" width="11.140625" style="6" customWidth="1"/>
    <col min="9" max="16384" width="9.140625" style="7"/>
  </cols>
  <sheetData>
    <row r="1" spans="1:9" ht="15" x14ac:dyDescent="0.25">
      <c r="A1" s="49" t="s">
        <v>10</v>
      </c>
      <c r="B1" s="50"/>
      <c r="C1" s="50"/>
      <c r="D1" s="50"/>
      <c r="E1" s="48"/>
      <c r="F1" s="48"/>
      <c r="G1" s="48"/>
      <c r="H1" s="48"/>
    </row>
    <row r="2" spans="1:9" ht="15" x14ac:dyDescent="0.25">
      <c r="A2" s="51" t="s">
        <v>11</v>
      </c>
      <c r="B2" s="50"/>
      <c r="C2" s="50"/>
      <c r="D2" s="50"/>
      <c r="E2" s="48"/>
      <c r="F2" s="48"/>
      <c r="G2" s="48"/>
      <c r="H2" s="48"/>
    </row>
    <row r="3" spans="1:9" ht="15" x14ac:dyDescent="0.25">
      <c r="A3" s="52"/>
      <c r="B3" s="50"/>
      <c r="C3" s="53"/>
      <c r="D3" s="54"/>
      <c r="E3" s="48"/>
      <c r="F3" s="48"/>
      <c r="G3" s="48"/>
      <c r="H3" s="48"/>
    </row>
    <row r="4" spans="1:9" ht="15" x14ac:dyDescent="0.25">
      <c r="A4" s="53" t="s">
        <v>184</v>
      </c>
      <c r="B4" s="10" t="s">
        <v>207</v>
      </c>
      <c r="C4" s="53"/>
      <c r="D4" s="54"/>
      <c r="E4" s="48"/>
      <c r="F4" s="48"/>
      <c r="G4" s="48"/>
      <c r="H4" s="48"/>
    </row>
    <row r="5" spans="1:9" ht="15" x14ac:dyDescent="0.25">
      <c r="A5" s="53" t="s">
        <v>185</v>
      </c>
      <c r="B5" s="10" t="s">
        <v>208</v>
      </c>
      <c r="C5" s="53"/>
      <c r="D5" s="54"/>
      <c r="E5" s="48"/>
      <c r="F5" s="48"/>
      <c r="G5" s="48"/>
      <c r="H5" s="48"/>
    </row>
    <row r="6" spans="1:9" ht="13.5" customHeight="1" x14ac:dyDescent="0.25">
      <c r="A6" s="52"/>
      <c r="B6" s="48"/>
      <c r="C6" s="48"/>
      <c r="D6" s="48"/>
      <c r="E6" s="48"/>
      <c r="F6" s="48"/>
      <c r="G6" s="48"/>
      <c r="H6" s="48"/>
    </row>
    <row r="7" spans="1:9" ht="15" x14ac:dyDescent="0.25">
      <c r="A7" s="116" t="s">
        <v>152</v>
      </c>
      <c r="B7" s="48"/>
      <c r="C7" s="48"/>
      <c r="D7" s="48"/>
      <c r="E7" s="48"/>
      <c r="F7" s="48"/>
      <c r="G7" s="48"/>
      <c r="H7" s="48"/>
    </row>
    <row r="8" spans="1:9" ht="15.75" thickBot="1" x14ac:dyDescent="0.3">
      <c r="A8" s="48"/>
      <c r="B8" s="48"/>
      <c r="C8" s="48"/>
      <c r="D8" s="48"/>
      <c r="E8" s="48"/>
      <c r="F8" s="48"/>
      <c r="G8" s="48"/>
      <c r="H8" s="48"/>
    </row>
    <row r="9" spans="1:9" ht="13.5" thickBot="1" x14ac:dyDescent="0.25">
      <c r="A9" s="81"/>
      <c r="B9" s="289" t="s">
        <v>7</v>
      </c>
      <c r="C9" s="290"/>
      <c r="D9" s="291"/>
      <c r="E9" s="289" t="s">
        <v>8</v>
      </c>
      <c r="F9" s="290"/>
      <c r="G9" s="291"/>
      <c r="H9" s="292" t="s">
        <v>156</v>
      </c>
      <c r="I9" s="8"/>
    </row>
    <row r="10" spans="1:9" ht="39" thickBot="1" x14ac:dyDescent="0.25">
      <c r="A10" s="105" t="s">
        <v>12</v>
      </c>
      <c r="B10" s="106" t="s">
        <v>197</v>
      </c>
      <c r="C10" s="73" t="s">
        <v>198</v>
      </c>
      <c r="D10" s="74" t="s">
        <v>155</v>
      </c>
      <c r="E10" s="106" t="s">
        <v>197</v>
      </c>
      <c r="F10" s="73" t="s">
        <v>198</v>
      </c>
      <c r="G10" s="74" t="s">
        <v>155</v>
      </c>
      <c r="H10" s="293"/>
    </row>
    <row r="11" spans="1:9" ht="13.5" thickBot="1" x14ac:dyDescent="0.25">
      <c r="A11" s="118" t="s">
        <v>137</v>
      </c>
      <c r="B11" s="119">
        <f>B12+B69+B79+B87+B96+B106+B117+B127</f>
        <v>60958847.300000034</v>
      </c>
      <c r="C11" s="119">
        <f>C12+C69+C79+C87+C96+C106+C117+C127</f>
        <v>62063326.349999458</v>
      </c>
      <c r="D11" s="120"/>
      <c r="E11" s="119">
        <f>E12+E69+E79+E87+E96+E106+E117+E127</f>
        <v>53252677.20000001</v>
      </c>
      <c r="F11" s="119">
        <f>F12+F69+F79+F87+F96+F106+F117+F127</f>
        <v>59722782.360000096</v>
      </c>
      <c r="G11" s="120"/>
      <c r="H11" s="121"/>
    </row>
    <row r="12" spans="1:9" ht="13.5" thickBot="1" x14ac:dyDescent="0.25">
      <c r="A12" s="82" t="s">
        <v>13</v>
      </c>
      <c r="B12" s="83">
        <f>SUM(B13:B68)</f>
        <v>2672154.5400000028</v>
      </c>
      <c r="C12" s="83">
        <f>SUM(C13:C68)</f>
        <v>12171361.150000017</v>
      </c>
      <c r="D12" s="84"/>
      <c r="E12" s="83">
        <f>SUM(E13:E68)</f>
        <v>2671774.5799999987</v>
      </c>
      <c r="F12" s="83">
        <f>SUM(F13:F68)</f>
        <v>12908424.210000029</v>
      </c>
      <c r="G12" s="84"/>
      <c r="H12" s="122"/>
    </row>
    <row r="13" spans="1:9" x14ac:dyDescent="0.2">
      <c r="A13" s="85" t="s">
        <v>14</v>
      </c>
      <c r="B13" s="86">
        <v>41319.5</v>
      </c>
      <c r="C13" s="59">
        <v>121091.23999999961</v>
      </c>
      <c r="D13" s="87">
        <f>C13/B13</f>
        <v>2.9306075823763504</v>
      </c>
      <c r="E13" s="86">
        <v>42995.039999999964</v>
      </c>
      <c r="F13" s="59">
        <v>126992.54999999989</v>
      </c>
      <c r="G13" s="87">
        <f>F13/E13</f>
        <v>2.953655817043082</v>
      </c>
      <c r="H13" s="88">
        <f>G13/D13*100</f>
        <v>100.7864660831882</v>
      </c>
    </row>
    <row r="14" spans="1:9" x14ac:dyDescent="0.2">
      <c r="A14" s="89" t="s">
        <v>15</v>
      </c>
      <c r="B14" s="90">
        <v>1082.93</v>
      </c>
      <c r="C14" s="62">
        <v>2745.4000000000005</v>
      </c>
      <c r="D14" s="91">
        <f>C14/B14</f>
        <v>2.5351592439031152</v>
      </c>
      <c r="E14" s="90">
        <v>520.2399999999999</v>
      </c>
      <c r="F14" s="62">
        <v>1357.5</v>
      </c>
      <c r="G14" s="91">
        <f t="shared" ref="G14:G67" si="0">F14/E14</f>
        <v>2.6093725972628024</v>
      </c>
      <c r="H14" s="92">
        <f>G14/D14*100</f>
        <v>102.92736456450085</v>
      </c>
    </row>
    <row r="15" spans="1:9" x14ac:dyDescent="0.2">
      <c r="A15" s="89" t="s">
        <v>16</v>
      </c>
      <c r="B15" s="90">
        <v>3167.83</v>
      </c>
      <c r="C15" s="62">
        <v>12394.239999999945</v>
      </c>
      <c r="D15" s="91">
        <f t="shared" ref="D15:D67" si="1">C15/B15</f>
        <v>3.9125331851772178</v>
      </c>
      <c r="E15" s="90">
        <v>2742.1200000000022</v>
      </c>
      <c r="F15" s="62">
        <v>13207.889999999967</v>
      </c>
      <c r="G15" s="91">
        <f t="shared" si="0"/>
        <v>4.8166710428427484</v>
      </c>
      <c r="H15" s="92">
        <f t="shared" ref="H15:H67" si="2">G15/D15*100</f>
        <v>123.10875882384566</v>
      </c>
    </row>
    <row r="16" spans="1:9" x14ac:dyDescent="0.2">
      <c r="A16" s="89" t="s">
        <v>17</v>
      </c>
      <c r="B16" s="90">
        <v>44389.270000000011</v>
      </c>
      <c r="C16" s="62">
        <v>50495.880000000063</v>
      </c>
      <c r="D16" s="91">
        <f t="shared" si="1"/>
        <v>1.1375695072255085</v>
      </c>
      <c r="E16" s="90">
        <v>54559.840000000004</v>
      </c>
      <c r="F16" s="62">
        <v>51316.829999999958</v>
      </c>
      <c r="G16" s="91">
        <f t="shared" si="0"/>
        <v>0.94056049284601928</v>
      </c>
      <c r="H16" s="92">
        <f t="shared" si="2"/>
        <v>82.681584454563378</v>
      </c>
    </row>
    <row r="17" spans="1:8" x14ac:dyDescent="0.2">
      <c r="A17" s="89" t="s">
        <v>18</v>
      </c>
      <c r="B17" s="90">
        <v>51030.740000000143</v>
      </c>
      <c r="C17" s="62">
        <v>111865.3799999996</v>
      </c>
      <c r="D17" s="91">
        <f t="shared" si="1"/>
        <v>2.1921175354305911</v>
      </c>
      <c r="E17" s="90">
        <v>54797.42</v>
      </c>
      <c r="F17" s="62">
        <v>112569.78</v>
      </c>
      <c r="G17" s="91">
        <f t="shared" si="0"/>
        <v>2.0542897822561721</v>
      </c>
      <c r="H17" s="92">
        <f t="shared" si="2"/>
        <v>93.712574670529889</v>
      </c>
    </row>
    <row r="18" spans="1:8" x14ac:dyDescent="0.2">
      <c r="A18" s="89" t="s">
        <v>19</v>
      </c>
      <c r="B18" s="90">
        <v>10726.840000000029</v>
      </c>
      <c r="C18" s="62">
        <v>72890.589999999618</v>
      </c>
      <c r="D18" s="91">
        <f t="shared" si="1"/>
        <v>6.7951596183031926</v>
      </c>
      <c r="E18" s="90">
        <v>9048.1800000000094</v>
      </c>
      <c r="F18" s="62">
        <v>74967.470000000059</v>
      </c>
      <c r="G18" s="91">
        <f t="shared" si="0"/>
        <v>8.2853645705545187</v>
      </c>
      <c r="H18" s="92">
        <f t="shared" si="2"/>
        <v>121.93038921760373</v>
      </c>
    </row>
    <row r="19" spans="1:8" x14ac:dyDescent="0.2">
      <c r="A19" s="89" t="s">
        <v>20</v>
      </c>
      <c r="B19" s="90">
        <v>3412.9100000000003</v>
      </c>
      <c r="C19" s="62">
        <v>9974.1699999999892</v>
      </c>
      <c r="D19" s="91">
        <f t="shared" si="1"/>
        <v>2.9224825735222986</v>
      </c>
      <c r="E19" s="90">
        <v>1971.05</v>
      </c>
      <c r="F19" s="62">
        <v>8445.5</v>
      </c>
      <c r="G19" s="91">
        <f t="shared" si="0"/>
        <v>4.2847720757971643</v>
      </c>
      <c r="H19" s="92">
        <f t="shared" si="2"/>
        <v>146.61411892126279</v>
      </c>
    </row>
    <row r="20" spans="1:8" x14ac:dyDescent="0.2">
      <c r="A20" s="89" t="s">
        <v>21</v>
      </c>
      <c r="B20" s="90">
        <v>2532.9</v>
      </c>
      <c r="C20" s="62">
        <v>12476.469999999996</v>
      </c>
      <c r="D20" s="91">
        <f t="shared" si="1"/>
        <v>4.9257649334754614</v>
      </c>
      <c r="E20" s="90">
        <v>1675</v>
      </c>
      <c r="F20" s="62">
        <v>9764.7000000000007</v>
      </c>
      <c r="G20" s="91">
        <f t="shared" si="0"/>
        <v>5.8296716417910455</v>
      </c>
      <c r="H20" s="92">
        <f t="shared" si="2"/>
        <v>118.35058555418756</v>
      </c>
    </row>
    <row r="21" spans="1:8" x14ac:dyDescent="0.2">
      <c r="A21" s="89" t="s">
        <v>133</v>
      </c>
      <c r="B21" s="90">
        <v>70753.459999999992</v>
      </c>
      <c r="C21" s="62">
        <v>121017.00999999976</v>
      </c>
      <c r="D21" s="91">
        <f t="shared" si="1"/>
        <v>1.7104041272327852</v>
      </c>
      <c r="E21" s="90">
        <v>37771.189999999995</v>
      </c>
      <c r="F21" s="62">
        <v>90726.709999999934</v>
      </c>
      <c r="G21" s="91">
        <f t="shared" si="0"/>
        <v>2.4020082502033944</v>
      </c>
      <c r="H21" s="92">
        <f t="shared" si="2"/>
        <v>140.43512945034436</v>
      </c>
    </row>
    <row r="22" spans="1:8" x14ac:dyDescent="0.2">
      <c r="A22" s="89" t="s">
        <v>22</v>
      </c>
      <c r="B22" s="90">
        <v>1443.21</v>
      </c>
      <c r="C22" s="62">
        <v>2941.3499999999958</v>
      </c>
      <c r="D22" s="91">
        <f t="shared" si="1"/>
        <v>2.0380609890452503</v>
      </c>
      <c r="E22" s="90">
        <v>1265.68</v>
      </c>
      <c r="F22" s="62">
        <v>2934.58</v>
      </c>
      <c r="G22" s="91">
        <f t="shared" si="0"/>
        <v>2.3185797357941973</v>
      </c>
      <c r="H22" s="92">
        <f t="shared" si="2"/>
        <v>113.76400158075538</v>
      </c>
    </row>
    <row r="23" spans="1:8" x14ac:dyDescent="0.2">
      <c r="A23" s="89" t="s">
        <v>23</v>
      </c>
      <c r="B23" s="90">
        <v>81585.869999999792</v>
      </c>
      <c r="C23" s="62">
        <v>634180.50999999314</v>
      </c>
      <c r="D23" s="91">
        <f t="shared" si="1"/>
        <v>7.7731659906304209</v>
      </c>
      <c r="E23" s="90">
        <v>84227.549999999988</v>
      </c>
      <c r="F23" s="62">
        <v>682928.27999999782</v>
      </c>
      <c r="G23" s="91">
        <f t="shared" si="0"/>
        <v>8.1081342149925764</v>
      </c>
      <c r="H23" s="92">
        <f t="shared" si="2"/>
        <v>104.30928948083596</v>
      </c>
    </row>
    <row r="24" spans="1:8" x14ac:dyDescent="0.2">
      <c r="A24" s="89" t="s">
        <v>24</v>
      </c>
      <c r="B24" s="90">
        <v>50.400000000000006</v>
      </c>
      <c r="C24" s="62">
        <v>383.78999999999996</v>
      </c>
      <c r="D24" s="91">
        <f t="shared" si="1"/>
        <v>7.6148809523809504</v>
      </c>
      <c r="E24" s="90">
        <v>14</v>
      </c>
      <c r="F24" s="62">
        <v>108.93</v>
      </c>
      <c r="G24" s="91">
        <f t="shared" si="0"/>
        <v>7.7807142857142866</v>
      </c>
      <c r="H24" s="92">
        <f t="shared" si="2"/>
        <v>102.17775345892288</v>
      </c>
    </row>
    <row r="25" spans="1:8" x14ac:dyDescent="0.2">
      <c r="A25" s="89" t="s">
        <v>25</v>
      </c>
      <c r="B25" s="90">
        <v>3203.1400000000003</v>
      </c>
      <c r="C25" s="62">
        <v>31637.650000000147</v>
      </c>
      <c r="D25" s="91">
        <f t="shared" si="1"/>
        <v>9.8770737463864027</v>
      </c>
      <c r="E25" s="90">
        <v>3207.219999999998</v>
      </c>
      <c r="F25" s="62">
        <v>33140.600000000013</v>
      </c>
      <c r="G25" s="91">
        <f t="shared" si="0"/>
        <v>10.333123390350533</v>
      </c>
      <c r="H25" s="92">
        <f t="shared" si="2"/>
        <v>104.61725462089395</v>
      </c>
    </row>
    <row r="26" spans="1:8" x14ac:dyDescent="0.2">
      <c r="A26" s="89" t="s">
        <v>26</v>
      </c>
      <c r="B26" s="90">
        <v>123</v>
      </c>
      <c r="C26" s="62">
        <v>1958.99</v>
      </c>
      <c r="D26" s="91">
        <f t="shared" si="1"/>
        <v>15.926747967479676</v>
      </c>
      <c r="E26" s="90">
        <v>162</v>
      </c>
      <c r="F26" s="62">
        <v>5670</v>
      </c>
      <c r="G26" s="91">
        <f t="shared" si="0"/>
        <v>35</v>
      </c>
      <c r="H26" s="92">
        <f t="shared" si="2"/>
        <v>219.75609880601738</v>
      </c>
    </row>
    <row r="27" spans="1:8" x14ac:dyDescent="0.2">
      <c r="A27" s="89" t="s">
        <v>27</v>
      </c>
      <c r="B27" s="90">
        <v>3174.239999999998</v>
      </c>
      <c r="C27" s="62">
        <v>23845.03000000001</v>
      </c>
      <c r="D27" s="91">
        <f t="shared" si="1"/>
        <v>7.5120438278139101</v>
      </c>
      <c r="E27" s="90">
        <v>2287.119999999994</v>
      </c>
      <c r="F27" s="62">
        <v>19854.390000000021</v>
      </c>
      <c r="G27" s="91">
        <f t="shared" si="0"/>
        <v>8.6809568365455565</v>
      </c>
      <c r="H27" s="92">
        <f t="shared" si="2"/>
        <v>115.56051902151658</v>
      </c>
    </row>
    <row r="28" spans="1:8" x14ac:dyDescent="0.2">
      <c r="A28" s="89" t="s">
        <v>28</v>
      </c>
      <c r="B28" s="90">
        <v>120.23000000000002</v>
      </c>
      <c r="C28" s="62">
        <v>434.67999999999978</v>
      </c>
      <c r="D28" s="91">
        <f t="shared" si="1"/>
        <v>3.6154038093653806</v>
      </c>
      <c r="E28" s="90">
        <v>107.25</v>
      </c>
      <c r="F28" s="62">
        <v>388.53999999999996</v>
      </c>
      <c r="G28" s="91">
        <f t="shared" si="0"/>
        <v>3.6227505827505824</v>
      </c>
      <c r="H28" s="92">
        <f t="shared" si="2"/>
        <v>100.20320754672467</v>
      </c>
    </row>
    <row r="29" spans="1:8" x14ac:dyDescent="0.2">
      <c r="A29" s="89" t="s">
        <v>29</v>
      </c>
      <c r="B29" s="90">
        <v>736.36999999999921</v>
      </c>
      <c r="C29" s="62">
        <v>10753.739999999982</v>
      </c>
      <c r="D29" s="91">
        <f t="shared" si="1"/>
        <v>14.603718239471995</v>
      </c>
      <c r="E29" s="90">
        <v>448.25999999999982</v>
      </c>
      <c r="F29" s="62">
        <v>7061.3100000000013</v>
      </c>
      <c r="G29" s="91">
        <f t="shared" si="0"/>
        <v>15.752710480524705</v>
      </c>
      <c r="H29" s="92">
        <f t="shared" si="2"/>
        <v>107.86780614506195</v>
      </c>
    </row>
    <row r="30" spans="1:8" x14ac:dyDescent="0.2">
      <c r="A30" s="89" t="s">
        <v>30</v>
      </c>
      <c r="B30" s="90">
        <v>791.36999999999989</v>
      </c>
      <c r="C30" s="62">
        <v>15109.580000000005</v>
      </c>
      <c r="D30" s="91">
        <f t="shared" si="1"/>
        <v>19.092940091234198</v>
      </c>
      <c r="E30" s="90">
        <v>590.07000000000005</v>
      </c>
      <c r="F30" s="80">
        <v>13844.81</v>
      </c>
      <c r="G30" s="91">
        <f t="shared" si="0"/>
        <v>23.462995915738809</v>
      </c>
      <c r="H30" s="92">
        <f t="shared" si="2"/>
        <v>122.88833361243803</v>
      </c>
    </row>
    <row r="31" spans="1:8" x14ac:dyDescent="0.2">
      <c r="A31" s="89" t="s">
        <v>31</v>
      </c>
      <c r="B31" s="90">
        <v>72029.740000000049</v>
      </c>
      <c r="C31" s="62">
        <v>532469.92000000342</v>
      </c>
      <c r="D31" s="91">
        <f t="shared" si="1"/>
        <v>7.3923620993217947</v>
      </c>
      <c r="E31" s="90">
        <v>59924.289999999892</v>
      </c>
      <c r="F31" s="62">
        <v>479240.10000000009</v>
      </c>
      <c r="G31" s="91">
        <f t="shared" si="0"/>
        <v>7.9974264192366897</v>
      </c>
      <c r="H31" s="92">
        <f t="shared" si="2"/>
        <v>108.18499299392282</v>
      </c>
    </row>
    <row r="32" spans="1:8" x14ac:dyDescent="0.2">
      <c r="A32" s="89" t="s">
        <v>32</v>
      </c>
      <c r="B32" s="90">
        <v>133838.13000000021</v>
      </c>
      <c r="C32" s="62">
        <v>1022364.3500000002</v>
      </c>
      <c r="D32" s="91">
        <f t="shared" si="1"/>
        <v>7.6388122727058319</v>
      </c>
      <c r="E32" s="90">
        <v>131578.01999999984</v>
      </c>
      <c r="F32" s="62">
        <v>1122844.0499999998</v>
      </c>
      <c r="G32" s="91">
        <f t="shared" si="0"/>
        <v>8.5336749253408826</v>
      </c>
      <c r="H32" s="92">
        <f t="shared" si="2"/>
        <v>111.71468312989541</v>
      </c>
    </row>
    <row r="33" spans="1:8" x14ac:dyDescent="0.2">
      <c r="A33" s="89" t="s">
        <v>33</v>
      </c>
      <c r="B33" s="90">
        <v>218.65999999999997</v>
      </c>
      <c r="C33" s="62">
        <v>2207.2299999999996</v>
      </c>
      <c r="D33" s="91">
        <f t="shared" si="1"/>
        <v>10.094347388639896</v>
      </c>
      <c r="E33" s="90">
        <v>106.85999999999999</v>
      </c>
      <c r="F33" s="62">
        <v>1386.02</v>
      </c>
      <c r="G33" s="91">
        <f t="shared" si="0"/>
        <v>12.970428598165826</v>
      </c>
      <c r="H33" s="92">
        <f t="shared" si="2"/>
        <v>128.49199753876758</v>
      </c>
    </row>
    <row r="34" spans="1:8" x14ac:dyDescent="0.2">
      <c r="A34" s="89" t="s">
        <v>34</v>
      </c>
      <c r="B34" s="90">
        <v>38831.620000000003</v>
      </c>
      <c r="C34" s="62">
        <v>899351.11</v>
      </c>
      <c r="D34" s="91">
        <f t="shared" si="1"/>
        <v>23.16027788693853</v>
      </c>
      <c r="E34" s="90">
        <v>45021.379999999961</v>
      </c>
      <c r="F34" s="62">
        <v>1137776.3200000017</v>
      </c>
      <c r="G34" s="91">
        <f t="shared" si="0"/>
        <v>25.271911256385359</v>
      </c>
      <c r="H34" s="92">
        <f t="shared" si="2"/>
        <v>109.11747855425217</v>
      </c>
    </row>
    <row r="35" spans="1:8" x14ac:dyDescent="0.2">
      <c r="A35" s="89" t="s">
        <v>35</v>
      </c>
      <c r="B35" s="90">
        <v>690.51</v>
      </c>
      <c r="C35" s="62">
        <v>2509.0299999999993</v>
      </c>
      <c r="D35" s="91">
        <f t="shared" si="1"/>
        <v>3.6335896656094762</v>
      </c>
      <c r="E35" s="90">
        <v>1579.4600000000005</v>
      </c>
      <c r="F35" s="62">
        <v>6592.4799999999987</v>
      </c>
      <c r="G35" s="91">
        <f t="shared" si="0"/>
        <v>4.1738822129082074</v>
      </c>
      <c r="H35" s="92">
        <f t="shared" si="2"/>
        <v>114.86938804379569</v>
      </c>
    </row>
    <row r="36" spans="1:8" x14ac:dyDescent="0.2">
      <c r="A36" s="89" t="s">
        <v>134</v>
      </c>
      <c r="B36" s="90">
        <v>104364.50999999983</v>
      </c>
      <c r="C36" s="62">
        <v>880682.44999999506</v>
      </c>
      <c r="D36" s="91">
        <f t="shared" si="1"/>
        <v>8.4385242646182732</v>
      </c>
      <c r="E36" s="90">
        <v>78965.989999999976</v>
      </c>
      <c r="F36" s="62">
        <v>700608.4299999997</v>
      </c>
      <c r="G36" s="91">
        <f t="shared" si="0"/>
        <v>8.8722807122407996</v>
      </c>
      <c r="H36" s="92">
        <f t="shared" si="2"/>
        <v>105.14019316672723</v>
      </c>
    </row>
    <row r="37" spans="1:8" x14ac:dyDescent="0.2">
      <c r="A37" s="89" t="s">
        <v>36</v>
      </c>
      <c r="B37" s="90">
        <v>8011.67</v>
      </c>
      <c r="C37" s="62">
        <v>91131.119999999573</v>
      </c>
      <c r="D37" s="91">
        <f t="shared" si="1"/>
        <v>11.374797014854527</v>
      </c>
      <c r="E37" s="90">
        <v>7143.59</v>
      </c>
      <c r="F37" s="62">
        <v>94738.49999999984</v>
      </c>
      <c r="G37" s="91">
        <f t="shared" si="0"/>
        <v>13.262029315792176</v>
      </c>
      <c r="H37" s="92">
        <f t="shared" si="2"/>
        <v>116.59134926516124</v>
      </c>
    </row>
    <row r="38" spans="1:8" x14ac:dyDescent="0.2">
      <c r="A38" s="89" t="s">
        <v>37</v>
      </c>
      <c r="B38" s="90">
        <v>190.28000000000006</v>
      </c>
      <c r="C38" s="62">
        <v>583.67000000000007</v>
      </c>
      <c r="D38" s="91">
        <f t="shared" si="1"/>
        <v>3.0674269497582505</v>
      </c>
      <c r="E38" s="90">
        <v>113.58999999999999</v>
      </c>
      <c r="F38" s="62">
        <v>571.55999999999983</v>
      </c>
      <c r="G38" s="91">
        <f t="shared" si="0"/>
        <v>5.0317809666343862</v>
      </c>
      <c r="H38" s="92">
        <f t="shared" si="2"/>
        <v>164.03914580690991</v>
      </c>
    </row>
    <row r="39" spans="1:8" x14ac:dyDescent="0.2">
      <c r="A39" s="89" t="s">
        <v>39</v>
      </c>
      <c r="B39" s="90">
        <v>1520.1700000000005</v>
      </c>
      <c r="C39" s="62">
        <v>4043.0699999999943</v>
      </c>
      <c r="D39" s="91">
        <f t="shared" si="1"/>
        <v>2.6596170165178847</v>
      </c>
      <c r="E39" s="90">
        <v>1487.8399999999997</v>
      </c>
      <c r="F39" s="62">
        <v>5537.85</v>
      </c>
      <c r="G39" s="91">
        <f t="shared" si="0"/>
        <v>3.7220736100655993</v>
      </c>
      <c r="H39" s="92">
        <f t="shared" si="2"/>
        <v>139.94772882521036</v>
      </c>
    </row>
    <row r="40" spans="1:8" x14ac:dyDescent="0.2">
      <c r="A40" s="89" t="s">
        <v>40</v>
      </c>
      <c r="B40" s="90">
        <v>333.54999999999995</v>
      </c>
      <c r="C40" s="62">
        <v>862.81000000000006</v>
      </c>
      <c r="D40" s="91">
        <f t="shared" si="1"/>
        <v>2.5867486134012898</v>
      </c>
      <c r="E40" s="90">
        <v>236.45000000000002</v>
      </c>
      <c r="F40" s="62">
        <v>504.57000000000005</v>
      </c>
      <c r="G40" s="91">
        <f t="shared" si="0"/>
        <v>2.1339395220976951</v>
      </c>
      <c r="H40" s="92">
        <f t="shared" si="2"/>
        <v>82.495048457445563</v>
      </c>
    </row>
    <row r="41" spans="1:8" x14ac:dyDescent="0.2">
      <c r="A41" s="89" t="s">
        <v>41</v>
      </c>
      <c r="B41" s="90">
        <v>79.399999999999991</v>
      </c>
      <c r="C41" s="62">
        <v>516.37</v>
      </c>
      <c r="D41" s="91">
        <f t="shared" si="1"/>
        <v>6.5034005037783382</v>
      </c>
      <c r="E41" s="90">
        <v>290.2</v>
      </c>
      <c r="F41" s="62">
        <v>1462.9800000000002</v>
      </c>
      <c r="G41" s="91">
        <f t="shared" si="0"/>
        <v>5.0412818745692638</v>
      </c>
      <c r="H41" s="92">
        <f t="shared" si="2"/>
        <v>77.51762899486792</v>
      </c>
    </row>
    <row r="42" spans="1:8" x14ac:dyDescent="0.2">
      <c r="A42" s="89" t="s">
        <v>42</v>
      </c>
      <c r="B42" s="90">
        <v>1011106.990000003</v>
      </c>
      <c r="C42" s="62">
        <v>4209067.310000035</v>
      </c>
      <c r="D42" s="91">
        <f t="shared" si="1"/>
        <v>4.1628307900433192</v>
      </c>
      <c r="E42" s="90">
        <v>1145657.7699999982</v>
      </c>
      <c r="F42" s="62">
        <v>4793061.2000000197</v>
      </c>
      <c r="G42" s="91">
        <f t="shared" si="0"/>
        <v>4.1836762474015492</v>
      </c>
      <c r="H42" s="92">
        <f t="shared" si="2"/>
        <v>100.50075197406747</v>
      </c>
    </row>
    <row r="43" spans="1:8" x14ac:dyDescent="0.2">
      <c r="A43" s="89" t="s">
        <v>43</v>
      </c>
      <c r="B43" s="90">
        <v>13694.4</v>
      </c>
      <c r="C43" s="62">
        <v>43631.950000000012</v>
      </c>
      <c r="D43" s="91">
        <f t="shared" si="1"/>
        <v>3.1861162226895674</v>
      </c>
      <c r="E43" s="90">
        <v>6107.5000000000018</v>
      </c>
      <c r="F43" s="62">
        <v>25172.740000000056</v>
      </c>
      <c r="G43" s="91">
        <f t="shared" si="0"/>
        <v>4.1216111338518298</v>
      </c>
      <c r="H43" s="92">
        <f t="shared" si="2"/>
        <v>129.36160660117295</v>
      </c>
    </row>
    <row r="44" spans="1:8" x14ac:dyDescent="0.2">
      <c r="A44" s="89" t="s">
        <v>44</v>
      </c>
      <c r="B44" s="90">
        <v>1704.3399999999995</v>
      </c>
      <c r="C44" s="62">
        <v>13166.400000000001</v>
      </c>
      <c r="D44" s="91">
        <f t="shared" si="1"/>
        <v>7.7252191464144513</v>
      </c>
      <c r="E44" s="90">
        <v>1374.23</v>
      </c>
      <c r="F44" s="62">
        <v>12149.79</v>
      </c>
      <c r="G44" s="91">
        <f t="shared" si="0"/>
        <v>8.8411619597883906</v>
      </c>
      <c r="H44" s="92">
        <f t="shared" si="2"/>
        <v>114.44545186646113</v>
      </c>
    </row>
    <row r="45" spans="1:8" x14ac:dyDescent="0.2">
      <c r="A45" s="89" t="s">
        <v>45</v>
      </c>
      <c r="B45" s="90">
        <v>5549.0799999999972</v>
      </c>
      <c r="C45" s="62">
        <v>118710.04000000002</v>
      </c>
      <c r="D45" s="91">
        <f t="shared" si="1"/>
        <v>21.392742580752138</v>
      </c>
      <c r="E45" s="90">
        <v>5343.5999999999985</v>
      </c>
      <c r="F45" s="62">
        <v>134453.95000000007</v>
      </c>
      <c r="G45" s="91">
        <f t="shared" si="0"/>
        <v>25.161679392170093</v>
      </c>
      <c r="H45" s="92">
        <f t="shared" si="2"/>
        <v>117.6178290239841</v>
      </c>
    </row>
    <row r="46" spans="1:8" x14ac:dyDescent="0.2">
      <c r="A46" s="89" t="s">
        <v>46</v>
      </c>
      <c r="B46" s="90">
        <v>42556.199999999975</v>
      </c>
      <c r="C46" s="62">
        <v>163638.45999999944</v>
      </c>
      <c r="D46" s="91">
        <f t="shared" si="1"/>
        <v>3.8452319521009755</v>
      </c>
      <c r="E46" s="90">
        <v>47961.029999999992</v>
      </c>
      <c r="F46" s="62">
        <v>160772.18000000011</v>
      </c>
      <c r="G46" s="91">
        <f t="shared" si="0"/>
        <v>3.3521419369016914</v>
      </c>
      <c r="H46" s="92">
        <f t="shared" si="2"/>
        <v>87.176585929234591</v>
      </c>
    </row>
    <row r="47" spans="1:8" x14ac:dyDescent="0.2">
      <c r="A47" s="89" t="s">
        <v>47</v>
      </c>
      <c r="B47" s="90">
        <v>23627.129999999946</v>
      </c>
      <c r="C47" s="62">
        <v>55414.930000000058</v>
      </c>
      <c r="D47" s="91">
        <f t="shared" si="1"/>
        <v>2.3453940448967008</v>
      </c>
      <c r="E47" s="90">
        <v>22764.189999999933</v>
      </c>
      <c r="F47" s="62">
        <v>57323.09000000012</v>
      </c>
      <c r="G47" s="91">
        <f t="shared" si="0"/>
        <v>2.5181256174720157</v>
      </c>
      <c r="H47" s="92">
        <f t="shared" si="2"/>
        <v>107.36471438354498</v>
      </c>
    </row>
    <row r="48" spans="1:8" x14ac:dyDescent="0.2">
      <c r="A48" s="89" t="s">
        <v>48</v>
      </c>
      <c r="B48" s="90">
        <v>4822.6200000000108</v>
      </c>
      <c r="C48" s="62">
        <v>43524.459999999934</v>
      </c>
      <c r="D48" s="91">
        <f t="shared" si="1"/>
        <v>9.0250652135146119</v>
      </c>
      <c r="E48" s="90">
        <v>4072.3800000000028</v>
      </c>
      <c r="F48" s="62">
        <v>36138.210000000057</v>
      </c>
      <c r="G48" s="91">
        <f t="shared" si="0"/>
        <v>8.873977870434496</v>
      </c>
      <c r="H48" s="92">
        <f t="shared" si="2"/>
        <v>98.325914112466805</v>
      </c>
    </row>
    <row r="49" spans="1:8" x14ac:dyDescent="0.2">
      <c r="A49" s="89" t="s">
        <v>49</v>
      </c>
      <c r="B49" s="90">
        <v>9.6999999999999993</v>
      </c>
      <c r="C49" s="62">
        <v>30.54</v>
      </c>
      <c r="D49" s="91">
        <f t="shared" si="1"/>
        <v>3.148453608247423</v>
      </c>
      <c r="E49" s="90">
        <v>97.67</v>
      </c>
      <c r="F49" s="62">
        <v>482.96000000000004</v>
      </c>
      <c r="G49" s="91">
        <f t="shared" si="0"/>
        <v>4.9448141701648414</v>
      </c>
      <c r="H49" s="92">
        <f t="shared" si="2"/>
        <v>157.05532891486234</v>
      </c>
    </row>
    <row r="50" spans="1:8" x14ac:dyDescent="0.2">
      <c r="A50" s="89" t="s">
        <v>50</v>
      </c>
      <c r="B50" s="90">
        <v>88916.780000000101</v>
      </c>
      <c r="C50" s="62">
        <v>150363.8099999986</v>
      </c>
      <c r="D50" s="91">
        <f t="shared" si="1"/>
        <v>1.6910622494426635</v>
      </c>
      <c r="E50" s="90">
        <v>62957.699999999844</v>
      </c>
      <c r="F50" s="62">
        <v>124842.95000000062</v>
      </c>
      <c r="G50" s="91">
        <f t="shared" si="0"/>
        <v>1.9829655467083602</v>
      </c>
      <c r="H50" s="92">
        <f t="shared" si="2"/>
        <v>117.26153471653107</v>
      </c>
    </row>
    <row r="51" spans="1:8" x14ac:dyDescent="0.2">
      <c r="A51" s="89" t="s">
        <v>157</v>
      </c>
      <c r="B51" s="90">
        <v>10.1</v>
      </c>
      <c r="C51" s="62">
        <v>15.009999999999998</v>
      </c>
      <c r="D51" s="91">
        <f t="shared" si="1"/>
        <v>1.4861386138613859</v>
      </c>
      <c r="E51" s="90">
        <v>13</v>
      </c>
      <c r="F51" s="62">
        <v>9.1</v>
      </c>
      <c r="G51" s="91">
        <f t="shared" si="0"/>
        <v>0.7</v>
      </c>
      <c r="H51" s="92">
        <f t="shared" si="2"/>
        <v>47.101932045303137</v>
      </c>
    </row>
    <row r="52" spans="1:8" x14ac:dyDescent="0.2">
      <c r="A52" s="89" t="s">
        <v>51</v>
      </c>
      <c r="B52" s="90">
        <v>5460.6800000000076</v>
      </c>
      <c r="C52" s="62">
        <v>90946.4099999998</v>
      </c>
      <c r="D52" s="91">
        <f t="shared" si="1"/>
        <v>16.654777426987057</v>
      </c>
      <c r="E52" s="90">
        <v>4783.5999999999958</v>
      </c>
      <c r="F52" s="62">
        <v>89363.419999999882</v>
      </c>
      <c r="G52" s="91">
        <f t="shared" si="0"/>
        <v>18.6812066226273</v>
      </c>
      <c r="H52" s="92">
        <f t="shared" si="2"/>
        <v>112.16725473831106</v>
      </c>
    </row>
    <row r="53" spans="1:8" x14ac:dyDescent="0.2">
      <c r="A53" s="89" t="s">
        <v>52</v>
      </c>
      <c r="B53" s="90">
        <v>25351.409999999993</v>
      </c>
      <c r="C53" s="62">
        <v>83601.380000000179</v>
      </c>
      <c r="D53" s="91">
        <f t="shared" si="1"/>
        <v>3.2977013901790948</v>
      </c>
      <c r="E53" s="90">
        <v>23434.379999999986</v>
      </c>
      <c r="F53" s="62">
        <v>74277.219999999987</v>
      </c>
      <c r="G53" s="91">
        <f t="shared" si="0"/>
        <v>3.1695833215984393</v>
      </c>
      <c r="H53" s="92">
        <f t="shared" si="2"/>
        <v>96.114928144731209</v>
      </c>
    </row>
    <row r="54" spans="1:8" x14ac:dyDescent="0.2">
      <c r="A54" s="89" t="s">
        <v>53</v>
      </c>
      <c r="B54" s="90">
        <v>13852.989999999991</v>
      </c>
      <c r="C54" s="62">
        <v>36747.229999999923</v>
      </c>
      <c r="D54" s="91">
        <f t="shared" si="1"/>
        <v>2.6526569354341518</v>
      </c>
      <c r="E54" s="90">
        <v>3756.1799999999976</v>
      </c>
      <c r="F54" s="62">
        <v>12546.239999999985</v>
      </c>
      <c r="G54" s="91">
        <f t="shared" si="0"/>
        <v>3.3401594172803204</v>
      </c>
      <c r="H54" s="92">
        <f t="shared" si="2"/>
        <v>125.91750454657445</v>
      </c>
    </row>
    <row r="55" spans="1:8" x14ac:dyDescent="0.2">
      <c r="A55" s="89" t="s">
        <v>54</v>
      </c>
      <c r="B55" s="90">
        <v>2741.070000000002</v>
      </c>
      <c r="C55" s="62">
        <v>41250.139999999985</v>
      </c>
      <c r="D55" s="91">
        <f t="shared" si="1"/>
        <v>15.048918852856715</v>
      </c>
      <c r="E55" s="90">
        <v>1623.22</v>
      </c>
      <c r="F55" s="62">
        <v>25247.069999999996</v>
      </c>
      <c r="G55" s="91">
        <f t="shared" si="0"/>
        <v>15.553695740565047</v>
      </c>
      <c r="H55" s="92">
        <f t="shared" si="2"/>
        <v>103.35424021249547</v>
      </c>
    </row>
    <row r="56" spans="1:8" x14ac:dyDescent="0.2">
      <c r="A56" s="89" t="s">
        <v>55</v>
      </c>
      <c r="B56" s="90">
        <v>1640.4199999999998</v>
      </c>
      <c r="C56" s="62">
        <v>6888.6500000000033</v>
      </c>
      <c r="D56" s="91">
        <f t="shared" si="1"/>
        <v>4.1993209056217333</v>
      </c>
      <c r="E56" s="90">
        <v>1429.8300000000006</v>
      </c>
      <c r="F56" s="62">
        <v>7913.24</v>
      </c>
      <c r="G56" s="91">
        <f t="shared" si="0"/>
        <v>5.5343922004713821</v>
      </c>
      <c r="H56" s="92">
        <f t="shared" si="2"/>
        <v>131.79255229249941</v>
      </c>
    </row>
    <row r="57" spans="1:8" x14ac:dyDescent="0.2">
      <c r="A57" s="89" t="s">
        <v>56</v>
      </c>
      <c r="B57" s="90">
        <v>34667.789999999906</v>
      </c>
      <c r="C57" s="62">
        <v>608149.00000000128</v>
      </c>
      <c r="D57" s="91">
        <f t="shared" si="1"/>
        <v>17.542191180920472</v>
      </c>
      <c r="E57" s="90">
        <v>36579.219999999921</v>
      </c>
      <c r="F57" s="62">
        <v>761252.0700000017</v>
      </c>
      <c r="G57" s="91">
        <f t="shared" si="0"/>
        <v>20.81105255934936</v>
      </c>
      <c r="H57" s="92">
        <f t="shared" si="2"/>
        <v>118.63428202734572</v>
      </c>
    </row>
    <row r="58" spans="1:8" x14ac:dyDescent="0.2">
      <c r="A58" s="89" t="s">
        <v>57</v>
      </c>
      <c r="B58" s="90">
        <v>10373.379999999996</v>
      </c>
      <c r="C58" s="62">
        <v>46525.080000000111</v>
      </c>
      <c r="D58" s="91">
        <f t="shared" si="1"/>
        <v>4.4850453757598903</v>
      </c>
      <c r="E58" s="90">
        <v>10740.990000000011</v>
      </c>
      <c r="F58" s="62">
        <v>48907.239999999969</v>
      </c>
      <c r="G58" s="91">
        <f t="shared" si="0"/>
        <v>4.5533270210660213</v>
      </c>
      <c r="H58" s="92">
        <f t="shared" si="2"/>
        <v>101.52242930863464</v>
      </c>
    </row>
    <row r="59" spans="1:8" x14ac:dyDescent="0.2">
      <c r="A59" s="89" t="s">
        <v>58</v>
      </c>
      <c r="B59" s="90">
        <v>430.96999999999991</v>
      </c>
      <c r="C59" s="62">
        <v>1091.6799999999996</v>
      </c>
      <c r="D59" s="91">
        <f t="shared" si="1"/>
        <v>2.5330765482516182</v>
      </c>
      <c r="E59" s="90">
        <v>523.01</v>
      </c>
      <c r="F59" s="62">
        <v>1460.4699999999996</v>
      </c>
      <c r="G59" s="91">
        <f t="shared" si="0"/>
        <v>2.7924322670694623</v>
      </c>
      <c r="H59" s="92">
        <f t="shared" si="2"/>
        <v>110.23876356981224</v>
      </c>
    </row>
    <row r="60" spans="1:8" x14ac:dyDescent="0.2">
      <c r="A60" s="89" t="s">
        <v>59</v>
      </c>
      <c r="B60" s="90">
        <v>18086.899999999991</v>
      </c>
      <c r="C60" s="62">
        <v>47226.330000000038</v>
      </c>
      <c r="D60" s="91">
        <f t="shared" si="1"/>
        <v>2.6110792894304753</v>
      </c>
      <c r="E60" s="90">
        <v>14893.270000000017</v>
      </c>
      <c r="F60" s="62">
        <v>44397.190000000017</v>
      </c>
      <c r="G60" s="91">
        <f t="shared" si="0"/>
        <v>2.9810236435651785</v>
      </c>
      <c r="H60" s="92">
        <f t="shared" si="2"/>
        <v>114.16825431660465</v>
      </c>
    </row>
    <row r="61" spans="1:8" x14ac:dyDescent="0.2">
      <c r="A61" s="89" t="s">
        <v>60</v>
      </c>
      <c r="B61" s="90">
        <v>604864.59999999974</v>
      </c>
      <c r="C61" s="62">
        <v>1176969.7299999965</v>
      </c>
      <c r="D61" s="91">
        <f t="shared" si="1"/>
        <v>1.9458399946037459</v>
      </c>
      <c r="E61" s="90">
        <v>582614.6800000011</v>
      </c>
      <c r="F61" s="62">
        <v>1123076.1200000064</v>
      </c>
      <c r="G61" s="91">
        <f t="shared" si="0"/>
        <v>1.9276481670527152</v>
      </c>
      <c r="H61" s="92">
        <f t="shared" si="2"/>
        <v>99.065091292116477</v>
      </c>
    </row>
    <row r="62" spans="1:8" x14ac:dyDescent="0.2">
      <c r="A62" s="89" t="s">
        <v>61</v>
      </c>
      <c r="B62" s="90">
        <v>22232.93</v>
      </c>
      <c r="C62" s="62">
        <v>117918.47999999953</v>
      </c>
      <c r="D62" s="91">
        <f t="shared" si="1"/>
        <v>5.303775975546162</v>
      </c>
      <c r="E62" s="90">
        <v>17584.440000000017</v>
      </c>
      <c r="F62" s="62">
        <v>103577.44000000013</v>
      </c>
      <c r="G62" s="91">
        <f t="shared" si="0"/>
        <v>5.8902893694652789</v>
      </c>
      <c r="H62" s="92">
        <f t="shared" si="2"/>
        <v>111.05841190546741</v>
      </c>
    </row>
    <row r="63" spans="1:8" x14ac:dyDescent="0.2">
      <c r="A63" s="89" t="s">
        <v>62</v>
      </c>
      <c r="B63" s="90">
        <v>14875.790000000015</v>
      </c>
      <c r="C63" s="62">
        <v>42087.430000000095</v>
      </c>
      <c r="D63" s="91">
        <f t="shared" si="1"/>
        <v>2.8292567991347051</v>
      </c>
      <c r="E63" s="90">
        <v>12176.23</v>
      </c>
      <c r="F63" s="62">
        <v>35582.989999999954</v>
      </c>
      <c r="G63" s="91">
        <f t="shared" si="0"/>
        <v>2.9223322818310722</v>
      </c>
      <c r="H63" s="92">
        <f t="shared" si="2"/>
        <v>103.28975025260461</v>
      </c>
    </row>
    <row r="64" spans="1:8" x14ac:dyDescent="0.2">
      <c r="A64" s="89" t="s">
        <v>63</v>
      </c>
      <c r="B64" s="90">
        <v>10233.700000000006</v>
      </c>
      <c r="C64" s="62">
        <v>20286.570000000098</v>
      </c>
      <c r="D64" s="91">
        <f t="shared" si="1"/>
        <v>1.9823299490897803</v>
      </c>
      <c r="E64" s="90">
        <v>9431.8000000000047</v>
      </c>
      <c r="F64" s="62">
        <v>20050.390000000014</v>
      </c>
      <c r="G64" s="91">
        <f t="shared" si="0"/>
        <v>2.1258285799105159</v>
      </c>
      <c r="H64" s="92">
        <f t="shared" si="2"/>
        <v>107.23888729455081</v>
      </c>
    </row>
    <row r="65" spans="1:9" x14ac:dyDescent="0.2">
      <c r="A65" s="89" t="s">
        <v>64</v>
      </c>
      <c r="B65" s="90">
        <v>20354.12000000001</v>
      </c>
      <c r="C65" s="62">
        <v>51427.459999999846</v>
      </c>
      <c r="D65" s="91">
        <f t="shared" si="1"/>
        <v>2.5266363763208539</v>
      </c>
      <c r="E65" s="90">
        <v>16125.370000000008</v>
      </c>
      <c r="F65" s="62">
        <v>41048.51</v>
      </c>
      <c r="G65" s="91">
        <f t="shared" si="0"/>
        <v>2.5455856206710283</v>
      </c>
      <c r="H65" s="92">
        <f t="shared" si="2"/>
        <v>100.7499790839617</v>
      </c>
    </row>
    <row r="66" spans="1:9" x14ac:dyDescent="0.2">
      <c r="A66" s="89" t="s">
        <v>65</v>
      </c>
      <c r="B66" s="90">
        <v>161.81</v>
      </c>
      <c r="C66" s="62">
        <v>826.34999999999991</v>
      </c>
      <c r="D66" s="91">
        <f t="shared" si="1"/>
        <v>5.1069155182003581</v>
      </c>
      <c r="E66" s="90">
        <v>110.52</v>
      </c>
      <c r="F66" s="62">
        <v>556.00000000000023</v>
      </c>
      <c r="G66" s="91">
        <f t="shared" si="0"/>
        <v>5.030763662685489</v>
      </c>
      <c r="H66" s="92">
        <f t="shared" si="2"/>
        <v>98.508848340187456</v>
      </c>
      <c r="I66" s="8"/>
    </row>
    <row r="67" spans="1:9" x14ac:dyDescent="0.2">
      <c r="A67" s="89" t="s">
        <v>66</v>
      </c>
      <c r="B67" s="90">
        <v>13841.73000000001</v>
      </c>
      <c r="C67" s="62">
        <v>302032.71000000078</v>
      </c>
      <c r="D67" s="91">
        <f t="shared" si="1"/>
        <v>21.820445132219785</v>
      </c>
      <c r="E67" s="90">
        <v>13308.12</v>
      </c>
      <c r="F67" s="62">
        <v>335630.04999999964</v>
      </c>
      <c r="G67" s="91">
        <f t="shared" si="0"/>
        <v>25.219944665362171</v>
      </c>
      <c r="H67" s="92">
        <f t="shared" si="2"/>
        <v>115.57942339188456</v>
      </c>
    </row>
    <row r="68" spans="1:9" ht="13.5" thickBot="1" x14ac:dyDescent="0.25">
      <c r="A68" s="93" t="s">
        <v>67</v>
      </c>
      <c r="B68" s="94">
        <v>1234.4600000000007</v>
      </c>
      <c r="C68" s="65">
        <v>26906.779999999988</v>
      </c>
      <c r="D68" s="95">
        <f>C68/B68</f>
        <v>21.796396805080743</v>
      </c>
      <c r="E68" s="94">
        <v>1473.7499999999998</v>
      </c>
      <c r="F68" s="65">
        <v>32589.149999999998</v>
      </c>
      <c r="G68" s="95">
        <f>F68/E68</f>
        <v>22.113078880407127</v>
      </c>
      <c r="H68" s="104">
        <f>G68/D68*100</f>
        <v>101.45291021336409</v>
      </c>
    </row>
    <row r="69" spans="1:9" ht="13.5" thickBot="1" x14ac:dyDescent="0.25">
      <c r="A69" s="96" t="s">
        <v>68</v>
      </c>
      <c r="B69" s="97">
        <f>SUM(B70:B78)</f>
        <v>491637.57</v>
      </c>
      <c r="C69" s="97">
        <f>SUM(C70:C78)</f>
        <v>3124869.5999999973</v>
      </c>
      <c r="D69" s="98"/>
      <c r="E69" s="97">
        <f>SUM(E70:E78)</f>
        <v>495938.89000000042</v>
      </c>
      <c r="F69" s="97">
        <f>SUM(F70:F78)</f>
        <v>3536143.3400000059</v>
      </c>
      <c r="G69" s="98"/>
      <c r="H69" s="99"/>
    </row>
    <row r="70" spans="1:9" x14ac:dyDescent="0.2">
      <c r="A70" s="85" t="s">
        <v>69</v>
      </c>
      <c r="B70" s="86">
        <v>32</v>
      </c>
      <c r="C70" s="59">
        <v>371.59</v>
      </c>
      <c r="D70" s="87">
        <f>C70/B70</f>
        <v>11.612187499999999</v>
      </c>
      <c r="E70" s="86">
        <v>15</v>
      </c>
      <c r="F70" s="59">
        <v>202.6</v>
      </c>
      <c r="G70" s="87">
        <f>F70/E70</f>
        <v>13.506666666666666</v>
      </c>
      <c r="H70" s="88">
        <f>G70/D70*100</f>
        <v>116.31457610089974</v>
      </c>
    </row>
    <row r="71" spans="1:9" x14ac:dyDescent="0.2">
      <c r="A71" s="89" t="s">
        <v>70</v>
      </c>
      <c r="B71" s="90">
        <v>66222.380000000019</v>
      </c>
      <c r="C71" s="62">
        <v>731955.95999999938</v>
      </c>
      <c r="D71" s="91">
        <f t="shared" ref="D71:D77" si="3">C71/B71</f>
        <v>11.052999907282087</v>
      </c>
      <c r="E71" s="90">
        <v>87295.379999999976</v>
      </c>
      <c r="F71" s="62">
        <v>1001249.3900000004</v>
      </c>
      <c r="G71" s="91">
        <f t="shared" ref="G71:G77" si="4">F71/E71</f>
        <v>11.4696721636357</v>
      </c>
      <c r="H71" s="92">
        <f t="shared" ref="H71:H77" si="5">G71/D71*100</f>
        <v>103.76976621594916</v>
      </c>
    </row>
    <row r="72" spans="1:9" x14ac:dyDescent="0.2">
      <c r="A72" s="89" t="s">
        <v>71</v>
      </c>
      <c r="B72" s="90">
        <v>102605.75999999988</v>
      </c>
      <c r="C72" s="62">
        <v>1092563.960000003</v>
      </c>
      <c r="D72" s="91">
        <f t="shared" si="3"/>
        <v>10.648173747750656</v>
      </c>
      <c r="E72" s="90">
        <v>110746.51999999993</v>
      </c>
      <c r="F72" s="62">
        <v>1263283.800000004</v>
      </c>
      <c r="G72" s="91">
        <f t="shared" si="4"/>
        <v>11.406984165281264</v>
      </c>
      <c r="H72" s="92">
        <f t="shared" si="5"/>
        <v>107.12620244096694</v>
      </c>
    </row>
    <row r="73" spans="1:9" x14ac:dyDescent="0.2">
      <c r="A73" s="89" t="s">
        <v>72</v>
      </c>
      <c r="B73" s="90">
        <v>99335.410000000076</v>
      </c>
      <c r="C73" s="62">
        <v>246105.69999999882</v>
      </c>
      <c r="D73" s="91">
        <f t="shared" si="3"/>
        <v>2.4775223658914642</v>
      </c>
      <c r="E73" s="90">
        <v>73941.46000000005</v>
      </c>
      <c r="F73" s="62">
        <v>182164.56999999975</v>
      </c>
      <c r="G73" s="91">
        <f t="shared" si="4"/>
        <v>2.4636323112905751</v>
      </c>
      <c r="H73" s="92">
        <f t="shared" si="5"/>
        <v>99.439357045081962</v>
      </c>
    </row>
    <row r="74" spans="1:9" x14ac:dyDescent="0.2">
      <c r="A74" s="89" t="s">
        <v>73</v>
      </c>
      <c r="B74" s="90">
        <v>122550.02999999996</v>
      </c>
      <c r="C74" s="62">
        <v>484279.81999999745</v>
      </c>
      <c r="D74" s="91">
        <f t="shared" si="3"/>
        <v>3.9516907503000827</v>
      </c>
      <c r="E74" s="90">
        <v>148367.41000000047</v>
      </c>
      <c r="F74" s="62">
        <v>597093.61000000278</v>
      </c>
      <c r="G74" s="91">
        <f t="shared" si="4"/>
        <v>4.0244256471148274</v>
      </c>
      <c r="H74" s="92">
        <f t="shared" si="5"/>
        <v>101.84060194510974</v>
      </c>
    </row>
    <row r="75" spans="1:9" x14ac:dyDescent="0.2">
      <c r="A75" s="89" t="s">
        <v>74</v>
      </c>
      <c r="B75" s="90">
        <v>2313.9399999999987</v>
      </c>
      <c r="C75" s="62">
        <v>5036.8599999999979</v>
      </c>
      <c r="D75" s="91">
        <f t="shared" si="3"/>
        <v>2.176746155907241</v>
      </c>
      <c r="E75" s="90">
        <v>2148.5699999999988</v>
      </c>
      <c r="F75" s="62">
        <v>5607.68</v>
      </c>
      <c r="G75" s="91">
        <f t="shared" si="4"/>
        <v>2.6099591821537129</v>
      </c>
      <c r="H75" s="92">
        <f t="shared" si="5"/>
        <v>119.90186246893424</v>
      </c>
    </row>
    <row r="76" spans="1:9" x14ac:dyDescent="0.2">
      <c r="A76" s="89" t="s">
        <v>75</v>
      </c>
      <c r="B76" s="90">
        <v>36186.879999999983</v>
      </c>
      <c r="C76" s="62">
        <v>153559.78000000014</v>
      </c>
      <c r="D76" s="91">
        <f t="shared" si="3"/>
        <v>4.2435208561777147</v>
      </c>
      <c r="E76" s="90">
        <v>20011.59999999998</v>
      </c>
      <c r="F76" s="62">
        <v>83483.549999999974</v>
      </c>
      <c r="G76" s="91">
        <f t="shared" si="4"/>
        <v>4.1717578804293538</v>
      </c>
      <c r="H76" s="92">
        <f t="shared" si="5"/>
        <v>98.308881276172158</v>
      </c>
      <c r="I76" s="8"/>
    </row>
    <row r="77" spans="1:9" x14ac:dyDescent="0.2">
      <c r="A77" s="89" t="s">
        <v>76</v>
      </c>
      <c r="B77" s="90">
        <v>50327.920000000049</v>
      </c>
      <c r="C77" s="62">
        <v>366891.65999999887</v>
      </c>
      <c r="D77" s="91">
        <f t="shared" si="3"/>
        <v>7.2900223176320127</v>
      </c>
      <c r="E77" s="90">
        <v>47113.749999999935</v>
      </c>
      <c r="F77" s="62">
        <v>379028.17999999906</v>
      </c>
      <c r="G77" s="91">
        <f t="shared" si="4"/>
        <v>8.0449588495927316</v>
      </c>
      <c r="H77" s="92">
        <f t="shared" si="5"/>
        <v>110.35575062829083</v>
      </c>
    </row>
    <row r="78" spans="1:9" ht="13.5" thickBot="1" x14ac:dyDescent="0.25">
      <c r="A78" s="93" t="s">
        <v>77</v>
      </c>
      <c r="B78" s="94">
        <v>12063.250000000002</v>
      </c>
      <c r="C78" s="65">
        <v>44104.269999999917</v>
      </c>
      <c r="D78" s="95">
        <f>C78/B78</f>
        <v>3.6560852174994225</v>
      </c>
      <c r="E78" s="94">
        <v>6299.2000000000025</v>
      </c>
      <c r="F78" s="65">
        <v>24029.960000000039</v>
      </c>
      <c r="G78" s="95">
        <f>F78/E78</f>
        <v>3.8147637795275635</v>
      </c>
      <c r="H78" s="104">
        <f>G78/D78*100</f>
        <v>104.34012208655983</v>
      </c>
    </row>
    <row r="79" spans="1:9" ht="13.5" thickBot="1" x14ac:dyDescent="0.25">
      <c r="A79" s="96" t="s">
        <v>78</v>
      </c>
      <c r="B79" s="97">
        <f>SUM(B80:B86)</f>
        <v>224067.54000000004</v>
      </c>
      <c r="C79" s="97">
        <f>SUM(C80:C86)</f>
        <v>874537.73999999848</v>
      </c>
      <c r="D79" s="98"/>
      <c r="E79" s="97">
        <f>SUM(E80:E86)</f>
        <v>234389.16000000009</v>
      </c>
      <c r="F79" s="97">
        <f>SUM(F80:F86)</f>
        <v>877385.87999999919</v>
      </c>
      <c r="G79" s="98"/>
      <c r="H79" s="99"/>
    </row>
    <row r="80" spans="1:9" x14ac:dyDescent="0.2">
      <c r="A80" s="85" t="s">
        <v>158</v>
      </c>
      <c r="B80" s="86">
        <v>130.42999999999995</v>
      </c>
      <c r="C80" s="59">
        <v>585.67999999999984</v>
      </c>
      <c r="D80" s="87">
        <f>C80/B80</f>
        <v>4.4903779805259534</v>
      </c>
      <c r="E80" s="86">
        <v>67.95</v>
      </c>
      <c r="F80" s="59">
        <v>433.31</v>
      </c>
      <c r="G80" s="87">
        <f>F80/E80</f>
        <v>6.3768947755702721</v>
      </c>
      <c r="H80" s="88">
        <f>G80/D80*100</f>
        <v>142.01242753340227</v>
      </c>
    </row>
    <row r="81" spans="1:9" x14ac:dyDescent="0.2">
      <c r="A81" s="89" t="s">
        <v>79</v>
      </c>
      <c r="B81" s="90">
        <v>9037.7100000000009</v>
      </c>
      <c r="C81" s="62">
        <v>12912.229999999996</v>
      </c>
      <c r="D81" s="91">
        <f t="shared" ref="D81:D85" si="6">C81/B81</f>
        <v>1.4287059443155394</v>
      </c>
      <c r="E81" s="90">
        <v>5423.58</v>
      </c>
      <c r="F81" s="62">
        <v>9731.3199999999979</v>
      </c>
      <c r="G81" s="91">
        <f t="shared" ref="G81:G85" si="7">F81/E81</f>
        <v>1.7942613550459288</v>
      </c>
      <c r="H81" s="92">
        <f t="shared" ref="H81:H85" si="8">G81/D81*100</f>
        <v>125.5864695030382</v>
      </c>
    </row>
    <row r="82" spans="1:9" x14ac:dyDescent="0.2">
      <c r="A82" s="89" t="s">
        <v>80</v>
      </c>
      <c r="B82" s="90">
        <v>5954.2299999999959</v>
      </c>
      <c r="C82" s="62">
        <v>16699.570000000007</v>
      </c>
      <c r="D82" s="91">
        <f t="shared" si="6"/>
        <v>2.8046565214981647</v>
      </c>
      <c r="E82" s="90">
        <v>7418.4599999999973</v>
      </c>
      <c r="F82" s="62">
        <v>18868.840000000004</v>
      </c>
      <c r="G82" s="91">
        <f t="shared" si="7"/>
        <v>2.543498246266747</v>
      </c>
      <c r="H82" s="92">
        <f t="shared" si="8"/>
        <v>90.688404329385946</v>
      </c>
    </row>
    <row r="83" spans="1:9" x14ac:dyDescent="0.2">
      <c r="A83" s="89" t="s">
        <v>81</v>
      </c>
      <c r="B83" s="90">
        <v>37584.999999999985</v>
      </c>
      <c r="C83" s="62">
        <v>166872.17999999953</v>
      </c>
      <c r="D83" s="91">
        <f t="shared" si="6"/>
        <v>4.439861114806428</v>
      </c>
      <c r="E83" s="90">
        <v>35106.859999999986</v>
      </c>
      <c r="F83" s="62">
        <v>156064.34999999971</v>
      </c>
      <c r="G83" s="91">
        <f t="shared" si="7"/>
        <v>4.4454089599582467</v>
      </c>
      <c r="H83" s="92">
        <f t="shared" si="8"/>
        <v>100.12495537604357</v>
      </c>
    </row>
    <row r="84" spans="1:9" x14ac:dyDescent="0.2">
      <c r="A84" s="89" t="s">
        <v>82</v>
      </c>
      <c r="B84" s="90">
        <v>12738.049999999983</v>
      </c>
      <c r="C84" s="62">
        <v>70955.319999999978</v>
      </c>
      <c r="D84" s="91">
        <f t="shared" si="6"/>
        <v>5.5703439694458785</v>
      </c>
      <c r="E84" s="90">
        <v>19011.260000000002</v>
      </c>
      <c r="F84" s="62">
        <v>101923.64000000006</v>
      </c>
      <c r="G84" s="91">
        <f t="shared" si="7"/>
        <v>5.3612248741009303</v>
      </c>
      <c r="H84" s="92">
        <f t="shared" si="8"/>
        <v>96.245849511412658</v>
      </c>
    </row>
    <row r="85" spans="1:9" x14ac:dyDescent="0.2">
      <c r="A85" s="89" t="s">
        <v>83</v>
      </c>
      <c r="B85" s="90">
        <v>65752.350000000006</v>
      </c>
      <c r="C85" s="62">
        <v>332639.83999999991</v>
      </c>
      <c r="D85" s="91">
        <f t="shared" si="6"/>
        <v>5.0589802493751153</v>
      </c>
      <c r="E85" s="90">
        <v>72432.700000000157</v>
      </c>
      <c r="F85" s="62">
        <v>319215.95999999979</v>
      </c>
      <c r="G85" s="91">
        <f t="shared" si="7"/>
        <v>4.4070697350782053</v>
      </c>
      <c r="H85" s="92">
        <f t="shared" si="8"/>
        <v>87.113796018922315</v>
      </c>
    </row>
    <row r="86" spans="1:9" ht="13.5" thickBot="1" x14ac:dyDescent="0.25">
      <c r="A86" s="93" t="s">
        <v>84</v>
      </c>
      <c r="B86" s="94">
        <v>92869.770000000062</v>
      </c>
      <c r="C86" s="65">
        <v>273872.91999999911</v>
      </c>
      <c r="D86" s="95">
        <f>C86/B86</f>
        <v>2.948999658338757</v>
      </c>
      <c r="E86" s="94">
        <v>94928.349999999933</v>
      </c>
      <c r="F86" s="65">
        <v>271148.45999999956</v>
      </c>
      <c r="G86" s="95">
        <f>F86/E86</f>
        <v>2.8563486039734154</v>
      </c>
      <c r="H86" s="104">
        <f>G86/D86*100</f>
        <v>96.858220918969721</v>
      </c>
    </row>
    <row r="87" spans="1:9" ht="13.5" thickBot="1" x14ac:dyDescent="0.25">
      <c r="A87" s="96" t="s">
        <v>85</v>
      </c>
      <c r="B87" s="97">
        <f>SUM(B88:B95)</f>
        <v>55992463.090000026</v>
      </c>
      <c r="C87" s="97">
        <f>SUM(C88:C95)</f>
        <v>35984062.269999392</v>
      </c>
      <c r="D87" s="98"/>
      <c r="E87" s="97">
        <f>SUM(E88:E95)</f>
        <v>48259782.800000004</v>
      </c>
      <c r="F87" s="97">
        <f>SUM(F88:F95)</f>
        <v>32151383.710000057</v>
      </c>
      <c r="G87" s="98"/>
      <c r="H87" s="99"/>
    </row>
    <row r="88" spans="1:9" x14ac:dyDescent="0.2">
      <c r="A88" s="85" t="s">
        <v>86</v>
      </c>
      <c r="B88" s="86">
        <v>2658.95</v>
      </c>
      <c r="C88" s="59">
        <v>4055.46</v>
      </c>
      <c r="D88" s="87">
        <f>C88/B88</f>
        <v>1.5252110795614811</v>
      </c>
      <c r="E88" s="86">
        <v>1777.2</v>
      </c>
      <c r="F88" s="59">
        <v>3792.2000000000003</v>
      </c>
      <c r="G88" s="87">
        <f>F88/E88</f>
        <v>2.1338059869457573</v>
      </c>
      <c r="H88" s="88">
        <f>G88/D88*100</f>
        <v>139.90233978363543</v>
      </c>
      <c r="I88" s="8"/>
    </row>
    <row r="89" spans="1:9" x14ac:dyDescent="0.2">
      <c r="A89" s="89" t="s">
        <v>87</v>
      </c>
      <c r="B89" s="90">
        <v>13732180.720000003</v>
      </c>
      <c r="C89" s="62">
        <v>12870579.129999833</v>
      </c>
      <c r="D89" s="91">
        <f t="shared" ref="D89:D94" si="9">C89/B89</f>
        <v>0.93725675422074051</v>
      </c>
      <c r="E89" s="90">
        <v>13515765.01</v>
      </c>
      <c r="F89" s="62">
        <v>12381482.480000051</v>
      </c>
      <c r="G89" s="91">
        <f t="shared" ref="G89:G94" si="10">F89/E89</f>
        <v>0.91607707524060089</v>
      </c>
      <c r="H89" s="92">
        <f t="shared" ref="H89:H94" si="11">G89/D89*100</f>
        <v>97.740247921952943</v>
      </c>
    </row>
    <row r="90" spans="1:9" x14ac:dyDescent="0.2">
      <c r="A90" s="89" t="s">
        <v>88</v>
      </c>
      <c r="B90" s="90">
        <v>38448.799999999996</v>
      </c>
      <c r="C90" s="62">
        <v>23543.040000000008</v>
      </c>
      <c r="D90" s="91">
        <f t="shared" si="9"/>
        <v>0.61232184099373743</v>
      </c>
      <c r="E90" s="90">
        <v>8788.35</v>
      </c>
      <c r="F90" s="62">
        <v>7929.4299999999994</v>
      </c>
      <c r="G90" s="91">
        <f t="shared" si="10"/>
        <v>0.90226606814703547</v>
      </c>
      <c r="H90" s="92">
        <f t="shared" si="11"/>
        <v>147.35160625378762</v>
      </c>
    </row>
    <row r="91" spans="1:9" x14ac:dyDescent="0.2">
      <c r="A91" s="89" t="s">
        <v>89</v>
      </c>
      <c r="B91" s="90">
        <v>1642982.36</v>
      </c>
      <c r="C91" s="62">
        <v>804415.22999999707</v>
      </c>
      <c r="D91" s="91">
        <f t="shared" si="9"/>
        <v>0.48960673564383067</v>
      </c>
      <c r="E91" s="90">
        <v>1886827.1499999987</v>
      </c>
      <c r="F91" s="62">
        <v>876301.38000000163</v>
      </c>
      <c r="G91" s="91">
        <f t="shared" si="10"/>
        <v>0.46443119074261902</v>
      </c>
      <c r="H91" s="92">
        <f t="shared" si="11"/>
        <v>94.858006831113968</v>
      </c>
    </row>
    <row r="92" spans="1:9" x14ac:dyDescent="0.2">
      <c r="A92" s="89" t="s">
        <v>90</v>
      </c>
      <c r="B92" s="90">
        <v>12978.130000000001</v>
      </c>
      <c r="C92" s="62">
        <v>46869.039999999957</v>
      </c>
      <c r="D92" s="91">
        <f t="shared" si="9"/>
        <v>3.611386232068869</v>
      </c>
      <c r="E92" s="90">
        <v>6714.7699999999995</v>
      </c>
      <c r="F92" s="62">
        <v>29351.349999999984</v>
      </c>
      <c r="G92" s="91">
        <f t="shared" si="10"/>
        <v>4.3711623778625306</v>
      </c>
      <c r="H92" s="92">
        <f t="shared" si="11"/>
        <v>121.0383519504754</v>
      </c>
    </row>
    <row r="93" spans="1:9" x14ac:dyDescent="0.2">
      <c r="A93" s="89" t="s">
        <v>91</v>
      </c>
      <c r="B93" s="90">
        <v>39216922.01000002</v>
      </c>
      <c r="C93" s="62">
        <v>21598030.419999562</v>
      </c>
      <c r="D93" s="91">
        <f t="shared" si="9"/>
        <v>0.55073242144021983</v>
      </c>
      <c r="E93" s="90">
        <v>31194319.360000003</v>
      </c>
      <c r="F93" s="62">
        <v>18138408.270000007</v>
      </c>
      <c r="G93" s="91">
        <f t="shared" si="10"/>
        <v>0.58146510781891303</v>
      </c>
      <c r="H93" s="92">
        <f t="shared" si="11"/>
        <v>105.58032997191707</v>
      </c>
    </row>
    <row r="94" spans="1:9" x14ac:dyDescent="0.2">
      <c r="A94" s="89" t="s">
        <v>92</v>
      </c>
      <c r="B94" s="90">
        <v>304048.94999999995</v>
      </c>
      <c r="C94" s="62">
        <v>125292.85999999965</v>
      </c>
      <c r="D94" s="91">
        <f t="shared" si="9"/>
        <v>0.41208121258106523</v>
      </c>
      <c r="E94" s="90">
        <v>538269.9</v>
      </c>
      <c r="F94" s="62">
        <v>219499.14999999991</v>
      </c>
      <c r="G94" s="91">
        <f t="shared" si="10"/>
        <v>0.40778640975466007</v>
      </c>
      <c r="H94" s="92">
        <f t="shared" si="11"/>
        <v>98.957777570225844</v>
      </c>
    </row>
    <row r="95" spans="1:9" ht="13.5" thickBot="1" x14ac:dyDescent="0.25">
      <c r="A95" s="93" t="s">
        <v>93</v>
      </c>
      <c r="B95" s="94">
        <v>1042243.1699999995</v>
      </c>
      <c r="C95" s="65">
        <v>511277.09000000067</v>
      </c>
      <c r="D95" s="95">
        <f>C95/B95</f>
        <v>0.49055451234091652</v>
      </c>
      <c r="E95" s="94">
        <v>1107321.060000001</v>
      </c>
      <c r="F95" s="65">
        <v>494619.44999999972</v>
      </c>
      <c r="G95" s="95">
        <f>F95/E95</f>
        <v>0.44668115496692468</v>
      </c>
      <c r="H95" s="104">
        <f>G95/D95*100</f>
        <v>91.05637472079728</v>
      </c>
    </row>
    <row r="96" spans="1:9" ht="13.5" thickBot="1" x14ac:dyDescent="0.25">
      <c r="A96" s="96" t="s">
        <v>150</v>
      </c>
      <c r="B96" s="97">
        <f>SUM(B97:B105)</f>
        <v>927078.27000000153</v>
      </c>
      <c r="C96" s="97">
        <f>SUM(C97:C105)</f>
        <v>6362728.3900000481</v>
      </c>
      <c r="D96" s="98"/>
      <c r="E96" s="97">
        <f>SUM(E97:E105)</f>
        <v>1094119.1000000006</v>
      </c>
      <c r="F96" s="97">
        <f>SUM(F97:F105)</f>
        <v>7000257.8800000073</v>
      </c>
      <c r="G96" s="98"/>
      <c r="H96" s="99"/>
    </row>
    <row r="97" spans="1:9" x14ac:dyDescent="0.2">
      <c r="A97" s="85" t="s">
        <v>103</v>
      </c>
      <c r="B97" s="86">
        <v>2240.1299999999992</v>
      </c>
      <c r="C97" s="59">
        <v>88266.169999999955</v>
      </c>
      <c r="D97" s="87">
        <f>C97/B97</f>
        <v>39.402253440648529</v>
      </c>
      <c r="E97" s="86">
        <v>1842.9800000000005</v>
      </c>
      <c r="F97" s="59">
        <v>79755.720000000074</v>
      </c>
      <c r="G97" s="87">
        <f>F97/E97</f>
        <v>43.27541264690884</v>
      </c>
      <c r="H97" s="88">
        <f>G97/D97*100</f>
        <v>109.82979111104505</v>
      </c>
    </row>
    <row r="98" spans="1:9" x14ac:dyDescent="0.2">
      <c r="A98" s="89" t="s">
        <v>104</v>
      </c>
      <c r="B98" s="90">
        <v>7415.0399999999945</v>
      </c>
      <c r="C98" s="62">
        <v>392362.29000000015</v>
      </c>
      <c r="D98" s="91">
        <f t="shared" ref="D98:D104" si="12">C98/B98</f>
        <v>52.914386166494104</v>
      </c>
      <c r="E98" s="90">
        <v>7512.0700000000033</v>
      </c>
      <c r="F98" s="62">
        <v>415759.27000000054</v>
      </c>
      <c r="G98" s="91">
        <f t="shared" ref="G98:G104" si="13">F98/E98</f>
        <v>55.345499975373016</v>
      </c>
      <c r="H98" s="92">
        <f t="shared" ref="H98:H104" si="14">G98/D98*100</f>
        <v>104.59442882173755</v>
      </c>
    </row>
    <row r="99" spans="1:9" x14ac:dyDescent="0.2">
      <c r="A99" s="89" t="s">
        <v>105</v>
      </c>
      <c r="B99" s="90">
        <v>5551.0499999999965</v>
      </c>
      <c r="C99" s="62">
        <v>9635.1599999999635</v>
      </c>
      <c r="D99" s="91">
        <f t="shared" si="12"/>
        <v>1.7357364822871293</v>
      </c>
      <c r="E99" s="90">
        <v>5461.4500000000007</v>
      </c>
      <c r="F99" s="62">
        <v>8890.6099999999988</v>
      </c>
      <c r="G99" s="91">
        <f t="shared" si="13"/>
        <v>1.6278845361579797</v>
      </c>
      <c r="H99" s="92">
        <f t="shared" si="14"/>
        <v>93.786387091026853</v>
      </c>
      <c r="I99" s="8"/>
    </row>
    <row r="100" spans="1:9" x14ac:dyDescent="0.2">
      <c r="A100" s="89" t="s">
        <v>106</v>
      </c>
      <c r="B100" s="90">
        <v>692570.00000000047</v>
      </c>
      <c r="C100" s="62">
        <v>2473260.3700000118</v>
      </c>
      <c r="D100" s="91">
        <f t="shared" si="12"/>
        <v>3.5711341380654811</v>
      </c>
      <c r="E100" s="90">
        <v>869153.05000000063</v>
      </c>
      <c r="F100" s="62">
        <v>3112770.0600000005</v>
      </c>
      <c r="G100" s="91">
        <f t="shared" si="13"/>
        <v>3.581383117737432</v>
      </c>
      <c r="H100" s="92">
        <f t="shared" si="14"/>
        <v>100.286995091075</v>
      </c>
    </row>
    <row r="101" spans="1:9" x14ac:dyDescent="0.2">
      <c r="A101" s="89" t="s">
        <v>107</v>
      </c>
      <c r="B101" s="90">
        <v>3288.3</v>
      </c>
      <c r="C101" s="62">
        <v>12728.92</v>
      </c>
      <c r="D101" s="91">
        <f t="shared" si="12"/>
        <v>3.8709728431104216</v>
      </c>
      <c r="E101" s="90">
        <v>4273.2000000000007</v>
      </c>
      <c r="F101" s="62">
        <v>39506.950000000004</v>
      </c>
      <c r="G101" s="91">
        <f t="shared" si="13"/>
        <v>9.2452845642609756</v>
      </c>
      <c r="H101" s="92">
        <f t="shared" si="14"/>
        <v>238.8362031708846</v>
      </c>
    </row>
    <row r="102" spans="1:9" x14ac:dyDescent="0.2">
      <c r="A102" s="89" t="s">
        <v>108</v>
      </c>
      <c r="B102" s="90">
        <v>1733.7</v>
      </c>
      <c r="C102" s="62">
        <v>9231.25</v>
      </c>
      <c r="D102" s="91">
        <f t="shared" si="12"/>
        <v>5.3245947972544272</v>
      </c>
      <c r="E102" s="90">
        <v>1678.399999999999</v>
      </c>
      <c r="F102" s="62">
        <v>10308.100000000013</v>
      </c>
      <c r="G102" s="91">
        <f t="shared" si="13"/>
        <v>6.141622974261213</v>
      </c>
      <c r="H102" s="92">
        <f t="shared" si="14"/>
        <v>115.34441977496725</v>
      </c>
    </row>
    <row r="103" spans="1:9" x14ac:dyDescent="0.2">
      <c r="A103" s="89" t="s">
        <v>109</v>
      </c>
      <c r="B103" s="90">
        <v>6735.7499999999991</v>
      </c>
      <c r="C103" s="62">
        <v>41818.04</v>
      </c>
      <c r="D103" s="91">
        <f t="shared" si="12"/>
        <v>6.208371747763799</v>
      </c>
      <c r="E103" s="90">
        <v>6844.4900000000016</v>
      </c>
      <c r="F103" s="62">
        <v>46460.250000000015</v>
      </c>
      <c r="G103" s="91">
        <f t="shared" si="13"/>
        <v>6.7879783592349474</v>
      </c>
      <c r="H103" s="92">
        <f t="shared" si="14"/>
        <v>109.33588765331133</v>
      </c>
    </row>
    <row r="104" spans="1:9" x14ac:dyDescent="0.2">
      <c r="A104" s="89" t="s">
        <v>110</v>
      </c>
      <c r="B104" s="90">
        <v>207383.80000000107</v>
      </c>
      <c r="C104" s="62">
        <v>3332841.7300000358</v>
      </c>
      <c r="D104" s="91">
        <f t="shared" si="12"/>
        <v>16.070887552451151</v>
      </c>
      <c r="E104" s="90">
        <v>197144.16</v>
      </c>
      <c r="F104" s="62">
        <v>3283266.9100000062</v>
      </c>
      <c r="G104" s="91">
        <f t="shared" si="13"/>
        <v>16.654142379870681</v>
      </c>
      <c r="H104" s="92">
        <f t="shared" si="14"/>
        <v>103.62926332174212</v>
      </c>
    </row>
    <row r="105" spans="1:9" ht="13.5" thickBot="1" x14ac:dyDescent="0.25">
      <c r="A105" s="93" t="s">
        <v>111</v>
      </c>
      <c r="B105" s="94">
        <v>160.5</v>
      </c>
      <c r="C105" s="65">
        <v>2584.4599999999996</v>
      </c>
      <c r="D105" s="95">
        <f>C105/B105</f>
        <v>16.102554517133953</v>
      </c>
      <c r="E105" s="94">
        <v>209.29999999999998</v>
      </c>
      <c r="F105" s="65">
        <v>3540.0099999999998</v>
      </c>
      <c r="G105" s="95">
        <f>F105/E105</f>
        <v>16.913569039655997</v>
      </c>
      <c r="H105" s="104">
        <f>G105/D105*100</f>
        <v>105.0365581539195</v>
      </c>
      <c r="I105" s="8"/>
    </row>
    <row r="106" spans="1:9" ht="13.5" thickBot="1" x14ac:dyDescent="0.25">
      <c r="A106" s="96" t="s">
        <v>151</v>
      </c>
      <c r="B106" s="97">
        <f>SUM(B107:B116)</f>
        <v>96020.84000000004</v>
      </c>
      <c r="C106" s="97">
        <f>SUM(C107:C116)</f>
        <v>788079.92000000097</v>
      </c>
      <c r="D106" s="98"/>
      <c r="E106" s="97">
        <f>SUM(E107:E116)</f>
        <v>51214.170000000006</v>
      </c>
      <c r="F106" s="97">
        <f>SUM(F107:F116)</f>
        <v>609038.68999999994</v>
      </c>
      <c r="G106" s="98"/>
      <c r="H106" s="99"/>
    </row>
    <row r="107" spans="1:9" x14ac:dyDescent="0.2">
      <c r="A107" s="85" t="s">
        <v>112</v>
      </c>
      <c r="B107" s="86">
        <v>5727</v>
      </c>
      <c r="C107" s="59">
        <v>13010.349999999993</v>
      </c>
      <c r="D107" s="87">
        <f>C107/B107</f>
        <v>2.271756591583725</v>
      </c>
      <c r="E107" s="86">
        <v>1993</v>
      </c>
      <c r="F107" s="59">
        <v>6432.7</v>
      </c>
      <c r="G107" s="87">
        <f>F107/E107</f>
        <v>3.2276467636728547</v>
      </c>
      <c r="H107" s="88">
        <f>G107/D107*100</f>
        <v>142.07713870537265</v>
      </c>
    </row>
    <row r="108" spans="1:9" x14ac:dyDescent="0.2">
      <c r="A108" s="89" t="s">
        <v>113</v>
      </c>
      <c r="B108" s="90">
        <v>27631.240000000016</v>
      </c>
      <c r="C108" s="62">
        <v>241853.89000000097</v>
      </c>
      <c r="D108" s="91">
        <f t="shared" ref="D108:D110" si="15">C108/B108</f>
        <v>8.7529148167074968</v>
      </c>
      <c r="E108" s="90">
        <v>14699.499999999998</v>
      </c>
      <c r="F108" s="62">
        <v>163737.5199999999</v>
      </c>
      <c r="G108" s="91">
        <f t="shared" ref="G108:G115" si="16">F108/E108</f>
        <v>11.138985679785021</v>
      </c>
      <c r="H108" s="92">
        <f t="shared" ref="H108:H110" si="17">G108/D108*100</f>
        <v>127.26030028903071</v>
      </c>
    </row>
    <row r="109" spans="1:9" x14ac:dyDescent="0.2">
      <c r="A109" s="89" t="s">
        <v>114</v>
      </c>
      <c r="B109" s="90">
        <v>19517.100000000002</v>
      </c>
      <c r="C109" s="62">
        <v>108686.14000000013</v>
      </c>
      <c r="D109" s="91">
        <f t="shared" si="15"/>
        <v>5.5687648267416838</v>
      </c>
      <c r="E109" s="90">
        <v>5405.8699999999981</v>
      </c>
      <c r="F109" s="62">
        <v>50261.789999999979</v>
      </c>
      <c r="G109" s="91">
        <f t="shared" si="16"/>
        <v>9.2976320185280077</v>
      </c>
      <c r="H109" s="92">
        <f t="shared" si="17"/>
        <v>166.96039979781489</v>
      </c>
    </row>
    <row r="110" spans="1:9" x14ac:dyDescent="0.2">
      <c r="A110" s="89" t="s">
        <v>115</v>
      </c>
      <c r="B110" s="90">
        <v>251</v>
      </c>
      <c r="C110" s="62">
        <v>434.13</v>
      </c>
      <c r="D110" s="91">
        <f t="shared" si="15"/>
        <v>1.729601593625498</v>
      </c>
      <c r="E110" s="90">
        <v>31</v>
      </c>
      <c r="F110" s="62">
        <v>166.5</v>
      </c>
      <c r="G110" s="91">
        <f t="shared" si="16"/>
        <v>5.370967741935484</v>
      </c>
      <c r="H110" s="92">
        <f t="shared" si="17"/>
        <v>310.53207638859476</v>
      </c>
    </row>
    <row r="111" spans="1:9" x14ac:dyDescent="0.2">
      <c r="A111" s="89" t="s">
        <v>206</v>
      </c>
      <c r="B111" s="90"/>
      <c r="C111" s="62"/>
      <c r="D111" s="91"/>
      <c r="E111" s="90">
        <v>537.1</v>
      </c>
      <c r="F111" s="62">
        <v>7072.75</v>
      </c>
      <c r="G111" s="91">
        <f t="shared" si="16"/>
        <v>13.168404393967604</v>
      </c>
      <c r="H111" s="92"/>
    </row>
    <row r="112" spans="1:9" x14ac:dyDescent="0.2">
      <c r="A112" s="89" t="s">
        <v>117</v>
      </c>
      <c r="B112" s="90">
        <v>6024.0000000000009</v>
      </c>
      <c r="C112" s="62">
        <v>45470.630000000077</v>
      </c>
      <c r="D112" s="91">
        <f t="shared" ref="D112:D115" si="18">C112/B112</f>
        <v>7.5482453519256429</v>
      </c>
      <c r="E112" s="90">
        <v>4083.2999999999997</v>
      </c>
      <c r="F112" s="62">
        <v>39288.649999999994</v>
      </c>
      <c r="G112" s="91">
        <f t="shared" si="16"/>
        <v>9.6217887492959111</v>
      </c>
      <c r="H112" s="92">
        <f t="shared" ref="H112:H115" si="19">G112/D112*100</f>
        <v>127.47053521307814</v>
      </c>
    </row>
    <row r="113" spans="1:11" x14ac:dyDescent="0.2">
      <c r="A113" s="89" t="s">
        <v>118</v>
      </c>
      <c r="B113" s="90">
        <v>11868.600000000002</v>
      </c>
      <c r="C113" s="62">
        <v>30237.220000000052</v>
      </c>
      <c r="D113" s="91">
        <f t="shared" si="18"/>
        <v>2.547665268018136</v>
      </c>
      <c r="E113" s="90">
        <v>5138.0000000000009</v>
      </c>
      <c r="F113" s="62">
        <v>16291.090000000002</v>
      </c>
      <c r="G113" s="91">
        <f t="shared" si="16"/>
        <v>3.1707065005838846</v>
      </c>
      <c r="H113" s="92">
        <f t="shared" si="19"/>
        <v>124.45538039816435</v>
      </c>
    </row>
    <row r="114" spans="1:11" x14ac:dyDescent="0.2">
      <c r="A114" s="89" t="s">
        <v>119</v>
      </c>
      <c r="B114" s="90">
        <v>22964.7</v>
      </c>
      <c r="C114" s="62">
        <v>337481.74999999971</v>
      </c>
      <c r="D114" s="91">
        <f t="shared" si="18"/>
        <v>14.695674230449329</v>
      </c>
      <c r="E114" s="90">
        <v>18380.300000000007</v>
      </c>
      <c r="F114" s="62">
        <v>318563.19</v>
      </c>
      <c r="G114" s="91">
        <f t="shared" si="16"/>
        <v>17.33177314842521</v>
      </c>
      <c r="H114" s="92">
        <f t="shared" si="19"/>
        <v>117.9379242941702</v>
      </c>
    </row>
    <row r="115" spans="1:11" x14ac:dyDescent="0.2">
      <c r="A115" s="89" t="s">
        <v>120</v>
      </c>
      <c r="B115" s="90">
        <v>1393.1</v>
      </c>
      <c r="C115" s="62">
        <v>8406.399999999996</v>
      </c>
      <c r="D115" s="91">
        <f t="shared" si="18"/>
        <v>6.0343119661187252</v>
      </c>
      <c r="E115" s="90">
        <v>801.1</v>
      </c>
      <c r="F115" s="62">
        <v>6327.9</v>
      </c>
      <c r="G115" s="91">
        <f t="shared" si="16"/>
        <v>7.8990138559480707</v>
      </c>
      <c r="H115" s="92">
        <f t="shared" si="19"/>
        <v>130.90164877618554</v>
      </c>
    </row>
    <row r="116" spans="1:11" ht="13.5" thickBot="1" x14ac:dyDescent="0.25">
      <c r="A116" s="93" t="s">
        <v>121</v>
      </c>
      <c r="B116" s="94">
        <v>644.1</v>
      </c>
      <c r="C116" s="65">
        <v>2499.41</v>
      </c>
      <c r="D116" s="95">
        <f>C116/B116</f>
        <v>3.8804688712932771</v>
      </c>
      <c r="E116" s="94">
        <v>145</v>
      </c>
      <c r="F116" s="65">
        <v>896.6</v>
      </c>
      <c r="G116" s="95">
        <f>F116/E116</f>
        <v>6.1834482758620695</v>
      </c>
      <c r="H116" s="104">
        <f>G116/D116*100</f>
        <v>159.34796749964028</v>
      </c>
      <c r="I116" s="8"/>
    </row>
    <row r="117" spans="1:11" ht="13.5" thickBot="1" x14ac:dyDescent="0.25">
      <c r="A117" s="96" t="s">
        <v>122</v>
      </c>
      <c r="B117" s="97">
        <f>SUM(B118:B126)</f>
        <v>246501.86999999997</v>
      </c>
      <c r="C117" s="97">
        <f>SUM(C118:C126)</f>
        <v>1963927.15</v>
      </c>
      <c r="D117" s="98"/>
      <c r="E117" s="97">
        <f>SUM(E118:E126)</f>
        <v>271544.8</v>
      </c>
      <c r="F117" s="97">
        <f>SUM(F118:F126)</f>
        <v>2096863.1899999995</v>
      </c>
      <c r="G117" s="98"/>
      <c r="H117" s="99"/>
    </row>
    <row r="118" spans="1:11" x14ac:dyDescent="0.2">
      <c r="A118" s="85" t="s">
        <v>123</v>
      </c>
      <c r="B118" s="86">
        <v>31503.49</v>
      </c>
      <c r="C118" s="59">
        <v>347260.84000000067</v>
      </c>
      <c r="D118" s="87">
        <f>C118/B118</f>
        <v>11.022932379872854</v>
      </c>
      <c r="E118" s="86">
        <v>24880.769999999946</v>
      </c>
      <c r="F118" s="59">
        <v>285280.94999999984</v>
      </c>
      <c r="G118" s="87">
        <f>F118/E118</f>
        <v>11.465921271729149</v>
      </c>
      <c r="H118" s="88">
        <f>G118/D118*100</f>
        <v>104.01879351691537</v>
      </c>
    </row>
    <row r="119" spans="1:11" x14ac:dyDescent="0.2">
      <c r="A119" s="89" t="s">
        <v>124</v>
      </c>
      <c r="B119" s="90">
        <v>283.89999999999992</v>
      </c>
      <c r="C119" s="62">
        <v>2428.1200000000003</v>
      </c>
      <c r="D119" s="91">
        <f t="shared" ref="D119:D125" si="20">C119/B119</f>
        <v>8.552729834448753</v>
      </c>
      <c r="E119" s="90">
        <v>254.70000000000002</v>
      </c>
      <c r="F119" s="62">
        <v>2239.3999999999996</v>
      </c>
      <c r="G119" s="91">
        <f t="shared" ref="G119:G124" si="21">F119/E119</f>
        <v>8.7923046721633273</v>
      </c>
      <c r="H119" s="92">
        <f t="shared" ref="H119:H124" si="22">G119/D119*100</f>
        <v>102.80115053733621</v>
      </c>
    </row>
    <row r="120" spans="1:11" x14ac:dyDescent="0.2">
      <c r="A120" s="89" t="s">
        <v>125</v>
      </c>
      <c r="B120" s="90">
        <v>34785.169999999991</v>
      </c>
      <c r="C120" s="62">
        <v>359599.2999999997</v>
      </c>
      <c r="D120" s="91">
        <f t="shared" si="20"/>
        <v>10.337718631244286</v>
      </c>
      <c r="E120" s="90">
        <v>35992.180000000008</v>
      </c>
      <c r="F120" s="62">
        <v>415108.73000000004</v>
      </c>
      <c r="G120" s="91">
        <f t="shared" si="21"/>
        <v>11.533303345337792</v>
      </c>
      <c r="H120" s="92">
        <f t="shared" si="22"/>
        <v>111.56526654227193</v>
      </c>
    </row>
    <row r="121" spans="1:11" x14ac:dyDescent="0.2">
      <c r="A121" s="89" t="s">
        <v>126</v>
      </c>
      <c r="B121" s="90">
        <v>1359.8799999999997</v>
      </c>
      <c r="C121" s="62">
        <v>5068.4100000000035</v>
      </c>
      <c r="D121" s="91">
        <f t="shared" si="20"/>
        <v>3.7271009206694745</v>
      </c>
      <c r="E121" s="90">
        <v>1229.1200000000013</v>
      </c>
      <c r="F121" s="62">
        <v>6150.4699999999975</v>
      </c>
      <c r="G121" s="91">
        <f t="shared" si="21"/>
        <v>5.0039621843269915</v>
      </c>
      <c r="H121" s="92">
        <f t="shared" si="22"/>
        <v>134.25883255740126</v>
      </c>
    </row>
    <row r="122" spans="1:11" x14ac:dyDescent="0.2">
      <c r="A122" s="89" t="s">
        <v>127</v>
      </c>
      <c r="B122" s="90">
        <v>41889.449999999961</v>
      </c>
      <c r="C122" s="62">
        <v>63126.169999999896</v>
      </c>
      <c r="D122" s="91">
        <f t="shared" si="20"/>
        <v>1.5069706095448843</v>
      </c>
      <c r="E122" s="90">
        <v>61029.880000000005</v>
      </c>
      <c r="F122" s="62">
        <v>103202.67000000016</v>
      </c>
      <c r="G122" s="91">
        <f t="shared" si="21"/>
        <v>1.6910187272201773</v>
      </c>
      <c r="H122" s="92">
        <f t="shared" si="22"/>
        <v>112.21311925458699</v>
      </c>
    </row>
    <row r="123" spans="1:11" x14ac:dyDescent="0.2">
      <c r="A123" s="89" t="s">
        <v>128</v>
      </c>
      <c r="B123" s="90">
        <v>8212.8299999999981</v>
      </c>
      <c r="C123" s="62">
        <v>45092.089999999975</v>
      </c>
      <c r="D123" s="91">
        <f t="shared" si="20"/>
        <v>5.4904448283965435</v>
      </c>
      <c r="E123" s="90">
        <v>11136.380000000001</v>
      </c>
      <c r="F123" s="62">
        <v>67313.490000000005</v>
      </c>
      <c r="G123" s="91">
        <f t="shared" si="21"/>
        <v>6.0444677713942951</v>
      </c>
      <c r="H123" s="92">
        <f t="shared" si="22"/>
        <v>110.09067498743177</v>
      </c>
    </row>
    <row r="124" spans="1:11" x14ac:dyDescent="0.2">
      <c r="A124" s="89" t="s">
        <v>129</v>
      </c>
      <c r="B124" s="90">
        <v>38473.44000000001</v>
      </c>
      <c r="C124" s="62">
        <v>31466.930000000037</v>
      </c>
      <c r="D124" s="91">
        <f t="shared" si="20"/>
        <v>0.81788709301793727</v>
      </c>
      <c r="E124" s="90">
        <v>42141.119999999995</v>
      </c>
      <c r="F124" s="62">
        <v>42130.020000000084</v>
      </c>
      <c r="G124" s="91">
        <f t="shared" si="21"/>
        <v>0.99973659931202796</v>
      </c>
      <c r="H124" s="92">
        <f t="shared" si="22"/>
        <v>122.23405991444135</v>
      </c>
    </row>
    <row r="125" spans="1:11" x14ac:dyDescent="0.2">
      <c r="A125" s="89" t="s">
        <v>159</v>
      </c>
      <c r="B125" s="90">
        <v>39</v>
      </c>
      <c r="C125" s="62">
        <v>445.43999999999994</v>
      </c>
      <c r="D125" s="91">
        <f t="shared" si="20"/>
        <v>11.421538461538461</v>
      </c>
      <c r="E125" s="90"/>
      <c r="F125" s="62"/>
      <c r="G125" s="91"/>
      <c r="H125" s="92"/>
    </row>
    <row r="126" spans="1:11" ht="13.5" thickBot="1" x14ac:dyDescent="0.25">
      <c r="A126" s="100" t="s">
        <v>135</v>
      </c>
      <c r="B126" s="101">
        <v>89954.709999999992</v>
      </c>
      <c r="C126" s="102">
        <v>1109439.8499999996</v>
      </c>
      <c r="D126" s="95">
        <f>C126/B126</f>
        <v>12.33331584305035</v>
      </c>
      <c r="E126" s="101">
        <v>94880.650000000009</v>
      </c>
      <c r="F126" s="102">
        <v>1175437.4599999995</v>
      </c>
      <c r="G126" s="95">
        <f>F126/E126</f>
        <v>12.388589875807126</v>
      </c>
      <c r="H126" s="104">
        <f>G126/D126*100</f>
        <v>100.44816846872466</v>
      </c>
      <c r="I126" s="8"/>
    </row>
    <row r="127" spans="1:11" ht="13.5" thickBot="1" x14ac:dyDescent="0.25">
      <c r="A127" s="96" t="s">
        <v>149</v>
      </c>
      <c r="B127" s="97">
        <f>SUM(B128:B132)</f>
        <v>308923.58</v>
      </c>
      <c r="C127" s="97">
        <f>SUM(C128:C132)</f>
        <v>793760.13000000035</v>
      </c>
      <c r="D127" s="98"/>
      <c r="E127" s="97">
        <f>SUM(E128:E132)</f>
        <v>173913.7</v>
      </c>
      <c r="F127" s="97">
        <f>SUM(F128:F132)</f>
        <v>543285.46000000008</v>
      </c>
      <c r="G127" s="98"/>
      <c r="H127" s="99"/>
    </row>
    <row r="128" spans="1:11" x14ac:dyDescent="0.2">
      <c r="A128" s="108" t="s">
        <v>94</v>
      </c>
      <c r="B128" s="109">
        <v>199799.9</v>
      </c>
      <c r="C128" s="110">
        <v>475796.32000000041</v>
      </c>
      <c r="D128" s="111">
        <f>C128/B128</f>
        <v>2.3813641548369167</v>
      </c>
      <c r="E128" s="109">
        <v>104586.8</v>
      </c>
      <c r="F128" s="110">
        <v>323845.90000000014</v>
      </c>
      <c r="G128" s="111">
        <f>F128/E128</f>
        <v>3.0964318632944132</v>
      </c>
      <c r="H128" s="88">
        <f>G128/D128*100</f>
        <v>130.02765062223199</v>
      </c>
      <c r="K128" s="214"/>
    </row>
    <row r="129" spans="1:8" x14ac:dyDescent="0.2">
      <c r="A129" s="89" t="s">
        <v>95</v>
      </c>
      <c r="B129" s="90">
        <v>104874</v>
      </c>
      <c r="C129" s="62">
        <v>306744</v>
      </c>
      <c r="D129" s="91">
        <f t="shared" ref="D129" si="23">C129/B129</f>
        <v>2.9248812861147662</v>
      </c>
      <c r="E129" s="90">
        <v>67359.5</v>
      </c>
      <c r="F129" s="62">
        <v>213353.46</v>
      </c>
      <c r="G129" s="91">
        <f t="shared" ref="G129:G131" si="24">F129/E129</f>
        <v>3.1673848529160695</v>
      </c>
      <c r="H129" s="92">
        <f>G129/D129*100</f>
        <v>108.2910567328847</v>
      </c>
    </row>
    <row r="130" spans="1:8" x14ac:dyDescent="0.2">
      <c r="A130" s="89" t="s">
        <v>96</v>
      </c>
      <c r="B130" s="90"/>
      <c r="C130" s="62"/>
      <c r="D130" s="91"/>
      <c r="E130" s="90">
        <v>11</v>
      </c>
      <c r="F130" s="62">
        <v>50</v>
      </c>
      <c r="G130" s="91">
        <f t="shared" si="24"/>
        <v>4.5454545454545459</v>
      </c>
      <c r="H130" s="92"/>
    </row>
    <row r="131" spans="1:8" x14ac:dyDescent="0.2">
      <c r="A131" s="89" t="s">
        <v>98</v>
      </c>
      <c r="B131" s="90">
        <v>384.88</v>
      </c>
      <c r="C131" s="62">
        <v>2212.9900000000002</v>
      </c>
      <c r="D131" s="91">
        <f t="shared" ref="D131" si="25">C131/B131</f>
        <v>5.7498181251299112</v>
      </c>
      <c r="E131" s="90">
        <v>118.69999999999997</v>
      </c>
      <c r="F131" s="62">
        <v>388.38</v>
      </c>
      <c r="G131" s="91">
        <f t="shared" si="24"/>
        <v>3.2719460825610791</v>
      </c>
      <c r="H131" s="92">
        <f>G131/D131*100</f>
        <v>56.905210066747159</v>
      </c>
    </row>
    <row r="132" spans="1:8" ht="13.5" thickBot="1" x14ac:dyDescent="0.25">
      <c r="A132" s="100" t="s">
        <v>102</v>
      </c>
      <c r="B132" s="101">
        <v>3864.8</v>
      </c>
      <c r="C132" s="102">
        <v>9006.8200000000052</v>
      </c>
      <c r="D132" s="103">
        <f>C132/B132</f>
        <v>2.3304750569240333</v>
      </c>
      <c r="E132" s="101">
        <v>1837.7</v>
      </c>
      <c r="F132" s="102">
        <v>5647.72</v>
      </c>
      <c r="G132" s="103">
        <f>F132/E132</f>
        <v>3.0732546117429398</v>
      </c>
      <c r="H132" s="104">
        <f>G132/D132*100</f>
        <v>131.87245246895253</v>
      </c>
    </row>
    <row r="133" spans="1:8" x14ac:dyDescent="0.2">
      <c r="B133" s="112"/>
      <c r="C133" s="112"/>
      <c r="D133" s="6"/>
      <c r="E133" s="112"/>
      <c r="F133" s="112"/>
      <c r="G133" s="6"/>
    </row>
    <row r="134" spans="1:8" ht="15" x14ac:dyDescent="0.25">
      <c r="A134" s="79" t="s">
        <v>187</v>
      </c>
      <c r="B134" s="78"/>
      <c r="C134" s="78"/>
      <c r="D134" s="107"/>
      <c r="E134" s="48"/>
      <c r="F134" s="48"/>
      <c r="G134" s="48"/>
      <c r="H134" s="48"/>
    </row>
    <row r="135" spans="1:8" ht="58.5" customHeight="1" x14ac:dyDescent="0.2">
      <c r="A135" s="288" t="s">
        <v>199</v>
      </c>
      <c r="B135" s="288"/>
      <c r="C135" s="288"/>
      <c r="D135" s="288"/>
      <c r="E135" s="288"/>
      <c r="F135" s="288"/>
      <c r="G135" s="288"/>
      <c r="H135" s="288"/>
    </row>
  </sheetData>
  <mergeCells count="4">
    <mergeCell ref="A135:H135"/>
    <mergeCell ref="B9:D9"/>
    <mergeCell ref="E9:G9"/>
    <mergeCell ref="H9:H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F49E1-5CDE-4CD4-BC66-55248A8E2F08}">
  <dimension ref="A1:F16"/>
  <sheetViews>
    <sheetView workbookViewId="0">
      <selection activeCell="A7" sqref="A7"/>
    </sheetView>
  </sheetViews>
  <sheetFormatPr defaultRowHeight="15" x14ac:dyDescent="0.25"/>
  <cols>
    <col min="1" max="1" width="55.140625" style="1" bestFit="1" customWidth="1"/>
    <col min="2" max="3" width="12.42578125" style="1" bestFit="1" customWidth="1"/>
    <col min="4" max="4" width="11.140625" style="1" customWidth="1"/>
    <col min="5" max="16384" width="9.140625" style="1"/>
  </cols>
  <sheetData>
    <row r="1" spans="1:6" x14ac:dyDescent="0.25">
      <c r="A1" s="49" t="s">
        <v>10</v>
      </c>
      <c r="B1" s="50"/>
      <c r="C1" s="50"/>
      <c r="D1" s="50"/>
    </row>
    <row r="2" spans="1:6" x14ac:dyDescent="0.25">
      <c r="A2" s="51" t="s">
        <v>11</v>
      </c>
      <c r="B2" s="50"/>
      <c r="C2" s="50"/>
      <c r="D2" s="50"/>
    </row>
    <row r="3" spans="1:6" x14ac:dyDescent="0.25">
      <c r="A3" s="52"/>
      <c r="B3" s="50"/>
      <c r="C3" s="53"/>
      <c r="D3" s="54"/>
    </row>
    <row r="4" spans="1:6" x14ac:dyDescent="0.25">
      <c r="A4" s="53" t="s">
        <v>184</v>
      </c>
      <c r="B4" s="10" t="s">
        <v>207</v>
      </c>
      <c r="C4" s="53"/>
      <c r="D4" s="54"/>
    </row>
    <row r="5" spans="1:6" x14ac:dyDescent="0.25">
      <c r="A5" s="53" t="s">
        <v>185</v>
      </c>
      <c r="B5" s="10" t="s">
        <v>208</v>
      </c>
      <c r="C5" s="53"/>
      <c r="D5" s="54"/>
    </row>
    <row r="6" spans="1:6" x14ac:dyDescent="0.25">
      <c r="A6" s="53"/>
      <c r="B6" s="54"/>
      <c r="C6" s="53"/>
      <c r="D6" s="54"/>
    </row>
    <row r="7" spans="1:6" x14ac:dyDescent="0.25">
      <c r="A7" s="142" t="s">
        <v>201</v>
      </c>
      <c r="B7" s="48"/>
      <c r="C7" s="48"/>
      <c r="D7" s="48"/>
      <c r="F7" s="4"/>
    </row>
    <row r="8" spans="1:6" ht="15.75" thickBot="1" x14ac:dyDescent="0.3">
      <c r="A8" s="48"/>
      <c r="B8" s="48"/>
      <c r="C8" s="48"/>
      <c r="D8" s="48"/>
    </row>
    <row r="9" spans="1:6" ht="43.5" thickBot="1" x14ac:dyDescent="0.3">
      <c r="A9" s="141" t="s">
        <v>136</v>
      </c>
      <c r="B9" s="147" t="s">
        <v>153</v>
      </c>
      <c r="C9" s="147" t="s">
        <v>154</v>
      </c>
      <c r="D9" s="148" t="s">
        <v>148</v>
      </c>
    </row>
    <row r="10" spans="1:6" x14ac:dyDescent="0.25">
      <c r="A10" s="145" t="s">
        <v>0</v>
      </c>
      <c r="B10" s="146">
        <v>36980</v>
      </c>
      <c r="C10" s="146">
        <v>22729.999999999996</v>
      </c>
      <c r="D10" s="263">
        <f>C10/B10*100</f>
        <v>61.465657111952396</v>
      </c>
      <c r="F10" s="4"/>
    </row>
    <row r="11" spans="1:6" x14ac:dyDescent="0.25">
      <c r="A11" s="143" t="s">
        <v>166</v>
      </c>
      <c r="B11" s="266">
        <v>2530</v>
      </c>
      <c r="C11" s="266">
        <v>1420</v>
      </c>
      <c r="D11" s="264">
        <f>C11/B11*100</f>
        <v>56.126482213438734</v>
      </c>
    </row>
    <row r="12" spans="1:6" x14ac:dyDescent="0.25">
      <c r="A12" s="143" t="s">
        <v>167</v>
      </c>
      <c r="B12" s="266">
        <v>12520</v>
      </c>
      <c r="C12" s="266">
        <v>8270</v>
      </c>
      <c r="D12" s="264">
        <f t="shared" ref="D12:D13" si="0">C12/B12*100</f>
        <v>66.054313099041522</v>
      </c>
    </row>
    <row r="13" spans="1:6" ht="15.75" thickBot="1" x14ac:dyDescent="0.3">
      <c r="A13" s="144" t="s">
        <v>170</v>
      </c>
      <c r="B13" s="267">
        <v>21930</v>
      </c>
      <c r="C13" s="267">
        <v>13040</v>
      </c>
      <c r="D13" s="265">
        <f t="shared" si="0"/>
        <v>59.46192430460556</v>
      </c>
    </row>
    <row r="15" spans="1:6" x14ac:dyDescent="0.25">
      <c r="B15" s="31"/>
    </row>
    <row r="16" spans="1:6" x14ac:dyDescent="0.25">
      <c r="B16" s="3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A689-B302-4AE0-B170-788FFE831429}">
  <dimension ref="A1:K29"/>
  <sheetViews>
    <sheetView zoomScaleNormal="100" workbookViewId="0">
      <selection activeCell="C27" sqref="C27"/>
    </sheetView>
  </sheetViews>
  <sheetFormatPr defaultRowHeight="15" x14ac:dyDescent="0.25"/>
  <cols>
    <col min="1" max="1" width="27.85546875" style="1" customWidth="1"/>
    <col min="2" max="2" width="22.28515625" style="2" customWidth="1"/>
    <col min="3" max="3" width="16.7109375" style="2" customWidth="1"/>
    <col min="4" max="4" width="18.7109375" style="2" customWidth="1"/>
    <col min="5" max="5" width="15.42578125" style="2" customWidth="1"/>
    <col min="6" max="6" width="19" style="1" customWidth="1"/>
    <col min="7" max="7" width="12.85546875" style="9" customWidth="1"/>
    <col min="8" max="8" width="13" style="9" customWidth="1"/>
    <col min="9" max="9" width="17" style="1" customWidth="1"/>
    <col min="10" max="10" width="9.140625" style="1"/>
    <col min="11" max="11" width="12.140625" style="1" customWidth="1"/>
    <col min="12" max="16384" width="9.140625" style="1"/>
  </cols>
  <sheetData>
    <row r="1" spans="1:11" ht="25.5" x14ac:dyDescent="0.25">
      <c r="A1" s="49" t="s">
        <v>10</v>
      </c>
      <c r="B1" s="50"/>
      <c r="C1" s="50"/>
      <c r="D1" s="50"/>
      <c r="E1" s="48"/>
      <c r="F1" s="48"/>
      <c r="G1" s="48"/>
      <c r="H1" s="48"/>
      <c r="I1" s="48"/>
      <c r="J1" s="48"/>
    </row>
    <row r="2" spans="1:11" x14ac:dyDescent="0.25">
      <c r="A2" s="51" t="s">
        <v>11</v>
      </c>
      <c r="B2" s="50"/>
      <c r="C2" s="50"/>
      <c r="D2" s="50"/>
      <c r="E2" s="48"/>
      <c r="F2" s="48"/>
      <c r="G2" s="48"/>
      <c r="H2" s="48"/>
      <c r="I2" s="48"/>
      <c r="J2" s="48"/>
    </row>
    <row r="3" spans="1:11" x14ac:dyDescent="0.25">
      <c r="A3" s="52"/>
      <c r="B3" s="50"/>
      <c r="C3" s="53"/>
      <c r="D3" s="54"/>
      <c r="E3" s="48"/>
      <c r="F3" s="48"/>
      <c r="G3" s="48"/>
      <c r="H3" s="48"/>
      <c r="I3" s="48"/>
      <c r="J3" s="48"/>
    </row>
    <row r="4" spans="1:11" x14ac:dyDescent="0.25">
      <c r="A4" s="53" t="s">
        <v>184</v>
      </c>
      <c r="B4" s="10" t="s">
        <v>207</v>
      </c>
      <c r="C4" s="53"/>
      <c r="D4" s="54"/>
      <c r="E4" s="48"/>
      <c r="F4" s="48"/>
      <c r="G4" s="48"/>
      <c r="H4" s="48"/>
      <c r="I4" s="48"/>
      <c r="J4" s="48"/>
    </row>
    <row r="5" spans="1:11" x14ac:dyDescent="0.25">
      <c r="A5" s="53" t="s">
        <v>185</v>
      </c>
      <c r="B5" s="10" t="s">
        <v>208</v>
      </c>
      <c r="C5" s="53"/>
      <c r="D5" s="54"/>
      <c r="E5" s="48"/>
      <c r="F5" s="48"/>
      <c r="G5" s="48"/>
      <c r="H5" s="48"/>
      <c r="I5" s="48"/>
      <c r="J5" s="48"/>
    </row>
    <row r="6" spans="1:11" x14ac:dyDescent="0.25">
      <c r="A6" s="53"/>
      <c r="B6" s="54"/>
      <c r="C6" s="53"/>
      <c r="D6" s="54"/>
      <c r="E6" s="48"/>
      <c r="F6" s="48"/>
      <c r="G6" s="48"/>
      <c r="H6" s="48"/>
      <c r="I6" s="48"/>
      <c r="J6" s="48"/>
    </row>
    <row r="7" spans="1:11" x14ac:dyDescent="0.25">
      <c r="A7" s="113" t="s">
        <v>181</v>
      </c>
      <c r="B7" s="114"/>
      <c r="C7" s="114"/>
      <c r="D7" s="114"/>
      <c r="E7" s="48"/>
      <c r="F7" s="48"/>
      <c r="G7" s="48"/>
      <c r="H7" s="48"/>
      <c r="I7" s="48"/>
      <c r="J7" s="48"/>
    </row>
    <row r="8" spans="1:11" ht="15.75" thickBot="1" x14ac:dyDescent="0.3">
      <c r="A8" s="48"/>
      <c r="B8" s="48"/>
      <c r="C8" s="48"/>
      <c r="D8" s="48"/>
      <c r="E8" s="48"/>
      <c r="F8" s="48"/>
      <c r="G8" s="48"/>
      <c r="H8" s="48"/>
      <c r="I8" s="48"/>
      <c r="J8" s="48"/>
      <c r="K8" s="4"/>
    </row>
    <row r="9" spans="1:11" customFormat="1" ht="15" customHeight="1" x14ac:dyDescent="0.25">
      <c r="A9" s="299"/>
      <c r="B9" s="296" t="s">
        <v>163</v>
      </c>
      <c r="C9" s="297"/>
      <c r="D9" s="298"/>
      <c r="E9" s="296" t="s">
        <v>164</v>
      </c>
      <c r="F9" s="297"/>
      <c r="G9" s="298"/>
      <c r="H9" s="299" t="s">
        <v>176</v>
      </c>
      <c r="I9" s="299" t="s">
        <v>156</v>
      </c>
    </row>
    <row r="10" spans="1:11" customFormat="1" ht="29.25" thickBot="1" x14ac:dyDescent="0.3">
      <c r="A10" s="300"/>
      <c r="B10" s="152" t="s">
        <v>173</v>
      </c>
      <c r="C10" s="153" t="s">
        <v>174</v>
      </c>
      <c r="D10" s="154" t="s">
        <v>175</v>
      </c>
      <c r="E10" s="155" t="s">
        <v>173</v>
      </c>
      <c r="F10" s="153" t="s">
        <v>174</v>
      </c>
      <c r="G10" s="154" t="s">
        <v>175</v>
      </c>
      <c r="H10" s="300"/>
      <c r="I10" s="300"/>
    </row>
    <row r="11" spans="1:11" customFormat="1" x14ac:dyDescent="0.25">
      <c r="A11" s="156" t="s">
        <v>3</v>
      </c>
      <c r="B11" s="182">
        <v>3270688.1999999997</v>
      </c>
      <c r="C11" s="216">
        <v>39199485.328820758</v>
      </c>
      <c r="D11" s="157">
        <f t="shared" ref="D11:D16" si="0">C11/B11</f>
        <v>11.985087826109735</v>
      </c>
      <c r="E11" s="216">
        <v>3271537.3</v>
      </c>
      <c r="F11" s="268">
        <v>50525355.199999996</v>
      </c>
      <c r="G11" s="218">
        <f t="shared" ref="G11:G15" si="1">F11/E11</f>
        <v>15.443918429418487</v>
      </c>
      <c r="H11" s="221">
        <f t="shared" ref="H11:H15" si="2">E11/B11*100</f>
        <v>100.02596089715921</v>
      </c>
      <c r="I11" s="222">
        <f t="shared" ref="I11:I15" si="3">(G11/D11)*100</f>
        <v>128.85945145744887</v>
      </c>
      <c r="K11" s="149"/>
    </row>
    <row r="12" spans="1:11" customFormat="1" x14ac:dyDescent="0.25">
      <c r="A12" s="158" t="s">
        <v>160</v>
      </c>
      <c r="B12" s="183">
        <v>10034408.054999998</v>
      </c>
      <c r="C12" s="185">
        <v>67687013.338244095</v>
      </c>
      <c r="D12" s="159">
        <f t="shared" si="0"/>
        <v>6.7454914098810894</v>
      </c>
      <c r="E12" s="185">
        <v>8514986.9799999967</v>
      </c>
      <c r="F12" s="269">
        <v>63193823.634399995</v>
      </c>
      <c r="G12" s="219">
        <f t="shared" si="1"/>
        <v>7.4214821212093058</v>
      </c>
      <c r="H12" s="223">
        <f t="shared" si="2"/>
        <v>84.857890304322481</v>
      </c>
      <c r="I12" s="160">
        <f t="shared" si="3"/>
        <v>110.02137087207606</v>
      </c>
      <c r="K12" s="236"/>
    </row>
    <row r="13" spans="1:11" customFormat="1" x14ac:dyDescent="0.25">
      <c r="A13" s="158" t="s">
        <v>4</v>
      </c>
      <c r="B13" s="183">
        <v>7505668.1300000008</v>
      </c>
      <c r="C13" s="185">
        <v>49788515.723803811</v>
      </c>
      <c r="D13" s="159">
        <f t="shared" si="0"/>
        <v>6.6334555247387161</v>
      </c>
      <c r="E13" s="185">
        <v>8922275.8200000022</v>
      </c>
      <c r="F13" s="269">
        <v>63149851.775355995</v>
      </c>
      <c r="G13" s="219">
        <f t="shared" si="1"/>
        <v>7.0777739950384069</v>
      </c>
      <c r="H13" s="223">
        <f t="shared" si="2"/>
        <v>118.87383861721584</v>
      </c>
      <c r="I13" s="160">
        <f t="shared" si="3"/>
        <v>106.69814501118844</v>
      </c>
      <c r="K13" s="236"/>
    </row>
    <row r="14" spans="1:11" customFormat="1" x14ac:dyDescent="0.25">
      <c r="A14" s="158" t="s">
        <v>161</v>
      </c>
      <c r="B14" s="183">
        <v>89630.430000000008</v>
      </c>
      <c r="C14" s="185">
        <v>812090.40015926736</v>
      </c>
      <c r="D14" s="159">
        <f t="shared" si="0"/>
        <v>9.0604318216398969</v>
      </c>
      <c r="E14" s="185">
        <v>93428.650000000023</v>
      </c>
      <c r="F14" s="269">
        <v>1132338.3799999997</v>
      </c>
      <c r="G14" s="219">
        <f t="shared" si="1"/>
        <v>12.119819562842869</v>
      </c>
      <c r="H14" s="223">
        <f t="shared" si="2"/>
        <v>104.23764562994957</v>
      </c>
      <c r="I14" s="160">
        <f t="shared" si="3"/>
        <v>133.76646722174922</v>
      </c>
      <c r="K14" s="236"/>
    </row>
    <row r="15" spans="1:11" customFormat="1" x14ac:dyDescent="0.25">
      <c r="A15" s="158" t="s">
        <v>162</v>
      </c>
      <c r="B15" s="184">
        <v>1006003.8899999999</v>
      </c>
      <c r="C15" s="185">
        <v>1747284.8271285421</v>
      </c>
      <c r="D15" s="159">
        <f t="shared" si="0"/>
        <v>1.7368569291800078</v>
      </c>
      <c r="E15" s="185">
        <v>937986.32000000007</v>
      </c>
      <c r="F15" s="269">
        <v>1965698.3399999996</v>
      </c>
      <c r="G15" s="160">
        <f t="shared" si="1"/>
        <v>2.0956577916829313</v>
      </c>
      <c r="H15" s="224">
        <f t="shared" si="2"/>
        <v>93.238836283227513</v>
      </c>
      <c r="I15" s="160">
        <f t="shared" si="3"/>
        <v>120.65805516130324</v>
      </c>
      <c r="K15" s="236"/>
    </row>
    <row r="16" spans="1:11" customFormat="1" ht="15.75" thickBot="1" x14ac:dyDescent="0.3">
      <c r="A16" s="161" t="s">
        <v>203</v>
      </c>
      <c r="B16" s="186">
        <v>1194692.3999999999</v>
      </c>
      <c r="C16" s="217">
        <v>8036241.7015064042</v>
      </c>
      <c r="D16" s="162">
        <f t="shared" si="0"/>
        <v>6.7266199245147993</v>
      </c>
      <c r="E16" s="217">
        <v>1442775.3</v>
      </c>
      <c r="F16" s="270">
        <v>10394352.75</v>
      </c>
      <c r="G16" s="220">
        <f>F16/E16</f>
        <v>7.2044155108560561</v>
      </c>
      <c r="H16" s="225">
        <f>E16/B16*100</f>
        <v>120.76542045467103</v>
      </c>
      <c r="I16" s="150">
        <f>(G16/D16)*100</f>
        <v>107.10305609210886</v>
      </c>
      <c r="K16" s="236"/>
    </row>
    <row r="17" spans="1:11" customFormat="1" ht="15.75" thickBot="1" x14ac:dyDescent="0.3">
      <c r="A17" s="189" t="s">
        <v>0</v>
      </c>
      <c r="B17" s="187">
        <f>B11+B12+B13+B14+B15+B16</f>
        <v>23101091.104999997</v>
      </c>
      <c r="C17" s="187">
        <f>C11+C12+C13+C14+C15+C16</f>
        <v>167270631.31966287</v>
      </c>
      <c r="D17" s="177">
        <v>7.2408108586463626</v>
      </c>
      <c r="E17" s="187">
        <f>E11+E12+E13+E14+E15+E16</f>
        <v>23182990.370000001</v>
      </c>
      <c r="F17" s="187">
        <f>F11+F12+F13+F14+F15+F16</f>
        <v>190361420.07975599</v>
      </c>
      <c r="G17" s="177">
        <v>8.2205862689549232</v>
      </c>
      <c r="H17" s="226">
        <f>E17/B17*100</f>
        <v>100.35452552707468</v>
      </c>
      <c r="I17" s="188">
        <f>(G17/D17)*100</f>
        <v>113.53129406962199</v>
      </c>
      <c r="K17" s="236"/>
    </row>
    <row r="18" spans="1:11" x14ac:dyDescent="0.25">
      <c r="B18" s="3"/>
      <c r="E18" s="209"/>
    </row>
    <row r="19" spans="1:11" x14ac:dyDescent="0.25">
      <c r="A19" s="79" t="s">
        <v>187</v>
      </c>
      <c r="B19" s="78"/>
      <c r="C19" s="78"/>
      <c r="D19" s="107"/>
      <c r="E19" s="271"/>
      <c r="F19" s="227"/>
      <c r="G19" s="227"/>
      <c r="H19" s="80"/>
      <c r="I19" s="48"/>
    </row>
    <row r="20" spans="1:11" x14ac:dyDescent="0.25">
      <c r="A20" s="288" t="s">
        <v>209</v>
      </c>
      <c r="B20" s="294"/>
      <c r="C20" s="294"/>
      <c r="D20" s="294"/>
      <c r="E20" s="294"/>
      <c r="F20" s="294"/>
      <c r="G20" s="294"/>
      <c r="H20" s="294"/>
      <c r="I20" s="295"/>
    </row>
    <row r="21" spans="1:11" x14ac:dyDescent="0.25">
      <c r="A21" s="213" t="s">
        <v>204</v>
      </c>
    </row>
    <row r="22" spans="1:11" x14ac:dyDescent="0.25">
      <c r="B22" s="210"/>
      <c r="C22" s="210"/>
      <c r="D22" s="210"/>
      <c r="E22" s="209"/>
      <c r="F22" s="31"/>
    </row>
    <row r="23" spans="1:11" x14ac:dyDescent="0.25">
      <c r="B23" s="210"/>
      <c r="C23" s="210"/>
      <c r="D23" s="210"/>
      <c r="E23" s="209"/>
      <c r="F23" s="31"/>
    </row>
    <row r="24" spans="1:11" x14ac:dyDescent="0.25">
      <c r="B24" s="210"/>
      <c r="C24" s="210"/>
      <c r="D24" s="210"/>
      <c r="E24" s="209"/>
      <c r="F24" s="31"/>
    </row>
    <row r="25" spans="1:11" x14ac:dyDescent="0.25">
      <c r="B25" s="210"/>
      <c r="C25" s="210"/>
      <c r="D25" s="210"/>
      <c r="E25" s="209"/>
    </row>
    <row r="27" spans="1:11" x14ac:dyDescent="0.25">
      <c r="B27" s="210"/>
    </row>
    <row r="29" spans="1:11" x14ac:dyDescent="0.25">
      <c r="B29" s="209"/>
    </row>
  </sheetData>
  <mergeCells count="6">
    <mergeCell ref="A20:I20"/>
    <mergeCell ref="B9:D9"/>
    <mergeCell ref="E9:G9"/>
    <mergeCell ref="H9:H10"/>
    <mergeCell ref="I9:I10"/>
    <mergeCell ref="A9:A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4"/>
  <sheetViews>
    <sheetView zoomScaleNormal="100" workbookViewId="0">
      <selection activeCell="F17" sqref="F17"/>
    </sheetView>
  </sheetViews>
  <sheetFormatPr defaultRowHeight="15" x14ac:dyDescent="0.25"/>
  <cols>
    <col min="1" max="1" width="32" style="1" customWidth="1"/>
    <col min="2" max="2" width="14.5703125" style="1" customWidth="1"/>
    <col min="3" max="4" width="12.7109375" style="1" customWidth="1"/>
    <col min="5" max="5" width="15.7109375" style="1" customWidth="1"/>
    <col min="6" max="6" width="12.7109375" style="1" customWidth="1"/>
    <col min="7" max="7" width="14.7109375" style="1" customWidth="1"/>
    <col min="8" max="8" width="14.85546875" style="1" customWidth="1"/>
    <col min="9" max="9" width="18.42578125" style="1" customWidth="1"/>
    <col min="10" max="11" width="12.7109375" style="1" customWidth="1"/>
    <col min="12" max="12" width="13.85546875" style="239" bestFit="1" customWidth="1"/>
    <col min="13" max="16384" width="9.140625" style="1"/>
  </cols>
  <sheetData>
    <row r="1" spans="1:12" ht="25.5" x14ac:dyDescent="0.25">
      <c r="A1" s="49" t="s">
        <v>10</v>
      </c>
      <c r="B1" s="48"/>
      <c r="C1" s="48"/>
      <c r="D1" s="48"/>
      <c r="E1" s="48"/>
      <c r="F1" s="48"/>
      <c r="G1" s="48"/>
      <c r="H1" s="48"/>
      <c r="I1" s="48"/>
    </row>
    <row r="2" spans="1:12" x14ac:dyDescent="0.25">
      <c r="A2" s="51" t="s">
        <v>11</v>
      </c>
      <c r="B2" s="48"/>
      <c r="C2" s="48"/>
      <c r="D2" s="48"/>
      <c r="E2" s="48"/>
      <c r="F2" s="48"/>
      <c r="G2" s="48"/>
      <c r="H2" s="48"/>
      <c r="I2" s="48"/>
    </row>
    <row r="3" spans="1:12" x14ac:dyDescent="0.25">
      <c r="A3" s="52"/>
      <c r="B3" s="48"/>
      <c r="C3" s="53"/>
      <c r="D3" s="54"/>
      <c r="E3" s="48"/>
      <c r="F3" s="48"/>
      <c r="G3" s="48"/>
      <c r="H3" s="48"/>
      <c r="I3" s="48"/>
    </row>
    <row r="4" spans="1:12" x14ac:dyDescent="0.25">
      <c r="A4" s="163" t="s">
        <v>184</v>
      </c>
      <c r="B4" s="10" t="s">
        <v>207</v>
      </c>
      <c r="C4" s="163"/>
      <c r="D4" s="151"/>
      <c r="E4" s="164"/>
      <c r="F4" s="164"/>
      <c r="G4" s="164"/>
      <c r="H4" s="164"/>
      <c r="I4" s="164"/>
    </row>
    <row r="5" spans="1:12" x14ac:dyDescent="0.25">
      <c r="A5" s="163" t="s">
        <v>185</v>
      </c>
      <c r="B5" s="10" t="s">
        <v>208</v>
      </c>
      <c r="C5" s="163"/>
      <c r="D5" s="151"/>
      <c r="E5" s="164"/>
      <c r="F5" s="164"/>
      <c r="G5" s="164"/>
      <c r="H5" s="164"/>
      <c r="I5" s="164"/>
    </row>
    <row r="6" spans="1:12" ht="15" customHeight="1" x14ac:dyDescent="0.25">
      <c r="A6" s="165"/>
      <c r="B6" s="164"/>
      <c r="C6" s="164"/>
      <c r="D6" s="164"/>
      <c r="E6" s="164"/>
      <c r="F6" s="164"/>
      <c r="G6" s="164"/>
      <c r="H6" s="164"/>
      <c r="I6" s="164"/>
    </row>
    <row r="7" spans="1:12" x14ac:dyDescent="0.25">
      <c r="A7" s="166" t="s">
        <v>183</v>
      </c>
      <c r="B7" s="167"/>
      <c r="C7" s="167"/>
      <c r="D7" s="167"/>
      <c r="E7" s="164"/>
      <c r="F7" s="164"/>
      <c r="G7" s="164"/>
      <c r="H7" s="164"/>
      <c r="I7" s="164"/>
    </row>
    <row r="8" spans="1:12" ht="15.75" thickBot="1" x14ac:dyDescent="0.3">
      <c r="A8" s="164"/>
      <c r="B8" s="164"/>
      <c r="C8" s="164"/>
      <c r="D8" s="164"/>
      <c r="E8" s="164"/>
      <c r="F8" s="164"/>
      <c r="G8" s="164"/>
      <c r="H8" s="164"/>
      <c r="I8" s="164"/>
    </row>
    <row r="9" spans="1:12" ht="15" customHeight="1" x14ac:dyDescent="0.25">
      <c r="A9" s="302"/>
      <c r="B9" s="304" t="s">
        <v>163</v>
      </c>
      <c r="C9" s="305"/>
      <c r="D9" s="306"/>
      <c r="E9" s="304" t="s">
        <v>164</v>
      </c>
      <c r="F9" s="305"/>
      <c r="G9" s="306"/>
      <c r="H9" s="307" t="s">
        <v>176</v>
      </c>
      <c r="I9" s="309" t="s">
        <v>156</v>
      </c>
    </row>
    <row r="10" spans="1:12" ht="29.25" thickBot="1" x14ac:dyDescent="0.3">
      <c r="A10" s="303"/>
      <c r="B10" s="168" t="s">
        <v>173</v>
      </c>
      <c r="C10" s="169" t="s">
        <v>174</v>
      </c>
      <c r="D10" s="170" t="s">
        <v>175</v>
      </c>
      <c r="E10" s="168" t="s">
        <v>173</v>
      </c>
      <c r="F10" s="169" t="s">
        <v>174</v>
      </c>
      <c r="G10" s="170" t="s">
        <v>175</v>
      </c>
      <c r="H10" s="308"/>
      <c r="I10" s="310"/>
    </row>
    <row r="11" spans="1:12" x14ac:dyDescent="0.25">
      <c r="A11" s="171" t="s">
        <v>166</v>
      </c>
      <c r="B11" s="178">
        <v>2458606.8299999996</v>
      </c>
      <c r="C11" s="179">
        <v>6865090.3430884611</v>
      </c>
      <c r="D11" s="172">
        <f>C11/B11</f>
        <v>2.7922684746989264</v>
      </c>
      <c r="E11" s="197">
        <v>2294280.13</v>
      </c>
      <c r="F11" s="198">
        <v>9326161.7999999989</v>
      </c>
      <c r="G11" s="190">
        <f>F11/E11</f>
        <v>4.0649621107950749</v>
      </c>
      <c r="H11" s="191">
        <f>E11/B11*100</f>
        <v>93.316267652278512</v>
      </c>
      <c r="I11" s="192">
        <f>G11/D11*100</f>
        <v>145.57920012449287</v>
      </c>
      <c r="L11" s="240"/>
    </row>
    <row r="12" spans="1:12" x14ac:dyDescent="0.25">
      <c r="A12" s="171" t="s">
        <v>167</v>
      </c>
      <c r="B12" s="178">
        <v>61208.340000000004</v>
      </c>
      <c r="C12" s="179">
        <v>341127.98725861043</v>
      </c>
      <c r="D12" s="172">
        <f t="shared" ref="D12:D17" si="0">C12/B12</f>
        <v>5.5732272311029902</v>
      </c>
      <c r="E12" s="178">
        <v>59868.56</v>
      </c>
      <c r="F12" s="199">
        <v>388666.97000000003</v>
      </c>
      <c r="G12" s="173">
        <f t="shared" ref="G12:G17" si="1">F12/E12</f>
        <v>6.4920046515232714</v>
      </c>
      <c r="H12" s="193">
        <f t="shared" ref="H12:H17" si="2">E12/B12*100</f>
        <v>97.811115282655919</v>
      </c>
      <c r="I12" s="194">
        <f t="shared" ref="I12:I16" si="3">G12/D12*100</f>
        <v>116.48555464045644</v>
      </c>
    </row>
    <row r="13" spans="1:12" x14ac:dyDescent="0.25">
      <c r="A13" s="174" t="s">
        <v>171</v>
      </c>
      <c r="B13" s="178">
        <v>229226.02</v>
      </c>
      <c r="C13" s="179">
        <v>482700.75386555184</v>
      </c>
      <c r="D13" s="172">
        <f t="shared" si="0"/>
        <v>2.1057851716203593</v>
      </c>
      <c r="E13" s="178">
        <v>240721.75</v>
      </c>
      <c r="F13" s="199">
        <v>647581.30000000005</v>
      </c>
      <c r="G13" s="173">
        <f t="shared" si="1"/>
        <v>2.6901653049630956</v>
      </c>
      <c r="H13" s="193">
        <f t="shared" si="2"/>
        <v>105.01501967359552</v>
      </c>
      <c r="I13" s="194">
        <f t="shared" si="3"/>
        <v>127.75117524894848</v>
      </c>
    </row>
    <row r="14" spans="1:12" x14ac:dyDescent="0.25">
      <c r="A14" s="171" t="s">
        <v>168</v>
      </c>
      <c r="B14" s="178">
        <v>889675.10000000009</v>
      </c>
      <c r="C14" s="179">
        <v>912169.28661490476</v>
      </c>
      <c r="D14" s="172">
        <f t="shared" si="0"/>
        <v>1.0252835969163403</v>
      </c>
      <c r="E14" s="178">
        <v>538425.55000000005</v>
      </c>
      <c r="F14" s="199">
        <v>695182.88</v>
      </c>
      <c r="G14" s="173">
        <f t="shared" si="1"/>
        <v>1.2911402142784643</v>
      </c>
      <c r="H14" s="193">
        <f t="shared" si="2"/>
        <v>60.519345770158118</v>
      </c>
      <c r="I14" s="194">
        <f>G14/D14*100</f>
        <v>125.93005663620471</v>
      </c>
    </row>
    <row r="15" spans="1:12" x14ac:dyDescent="0.25">
      <c r="A15" s="171" t="s">
        <v>169</v>
      </c>
      <c r="B15" s="178">
        <v>424036.91799999989</v>
      </c>
      <c r="C15" s="179">
        <v>1838553.025416418</v>
      </c>
      <c r="D15" s="172">
        <f t="shared" si="0"/>
        <v>4.3358324414017613</v>
      </c>
      <c r="E15" s="178">
        <v>438277.08999999997</v>
      </c>
      <c r="F15" s="199">
        <v>2099668.190368969</v>
      </c>
      <c r="G15" s="173">
        <f t="shared" si="1"/>
        <v>4.7907322519846272</v>
      </c>
      <c r="H15" s="193">
        <f t="shared" si="2"/>
        <v>103.35823872769494</v>
      </c>
      <c r="I15" s="194">
        <f t="shared" si="3"/>
        <v>110.49163722839342</v>
      </c>
    </row>
    <row r="16" spans="1:12" ht="15.75" thickBot="1" x14ac:dyDescent="0.3">
      <c r="A16" s="171" t="s">
        <v>202</v>
      </c>
      <c r="B16" s="180">
        <v>54810</v>
      </c>
      <c r="C16" s="181">
        <v>186056.10458557302</v>
      </c>
      <c r="D16" s="175">
        <f t="shared" si="0"/>
        <v>3.3945649440900021</v>
      </c>
      <c r="E16" s="200">
        <v>104993.91</v>
      </c>
      <c r="F16" s="201">
        <v>336099.35000000003</v>
      </c>
      <c r="G16" s="176">
        <f t="shared" si="1"/>
        <v>3.2011318561238458</v>
      </c>
      <c r="H16" s="195">
        <f t="shared" si="2"/>
        <v>191.55977011494255</v>
      </c>
      <c r="I16" s="196">
        <f t="shared" si="3"/>
        <v>94.301682508595789</v>
      </c>
    </row>
    <row r="17" spans="1:9" ht="15.75" thickBot="1" x14ac:dyDescent="0.3">
      <c r="A17" s="202" t="s">
        <v>0</v>
      </c>
      <c r="B17" s="203">
        <f>SUM(B11:B16)</f>
        <v>4117563.2079999996</v>
      </c>
      <c r="C17" s="204">
        <f>SUM(C11:C16)</f>
        <v>10625697.500829518</v>
      </c>
      <c r="D17" s="205">
        <f t="shared" si="0"/>
        <v>2.5805790862384059</v>
      </c>
      <c r="E17" s="206">
        <f>E11+E12+E13+E14+E15+E16</f>
        <v>3676566.99</v>
      </c>
      <c r="F17" s="206">
        <f>F11+F12+F13+F14+F15+F16</f>
        <v>13493360.49036897</v>
      </c>
      <c r="G17" s="205">
        <f t="shared" si="1"/>
        <v>3.6700978187178275</v>
      </c>
      <c r="H17" s="207">
        <f t="shared" si="2"/>
        <v>89.289873750008525</v>
      </c>
      <c r="I17" s="208">
        <f>G17/D17*100</f>
        <v>142.21993188620172</v>
      </c>
    </row>
    <row r="18" spans="1:9" x14ac:dyDescent="0.25">
      <c r="F18" s="31"/>
    </row>
    <row r="19" spans="1:9" ht="15" customHeight="1" x14ac:dyDescent="0.25">
      <c r="A19" s="79" t="s">
        <v>187</v>
      </c>
      <c r="B19" s="228"/>
      <c r="C19" s="228"/>
      <c r="D19" s="229"/>
      <c r="E19" s="230"/>
      <c r="F19" s="230"/>
      <c r="G19" s="230"/>
      <c r="H19" s="231"/>
      <c r="I19" s="164"/>
    </row>
    <row r="20" spans="1:9" x14ac:dyDescent="0.25">
      <c r="A20" s="301" t="s">
        <v>210</v>
      </c>
      <c r="B20" s="301"/>
      <c r="C20" s="301"/>
      <c r="D20" s="301"/>
      <c r="E20" s="301"/>
      <c r="F20" s="301"/>
      <c r="G20" s="301"/>
      <c r="H20" s="301"/>
      <c r="I20" s="301"/>
    </row>
    <row r="21" spans="1:9" x14ac:dyDescent="0.25">
      <c r="A21" s="301" t="s">
        <v>205</v>
      </c>
      <c r="B21" s="301"/>
      <c r="C21" s="301"/>
      <c r="D21" s="301"/>
      <c r="E21" s="301"/>
      <c r="F21" s="301"/>
      <c r="G21" s="301"/>
      <c r="H21" s="301"/>
      <c r="I21" s="301"/>
    </row>
    <row r="22" spans="1:9" x14ac:dyDescent="0.25">
      <c r="E22" s="212"/>
    </row>
    <row r="23" spans="1:9" x14ac:dyDescent="0.25">
      <c r="E23" s="211"/>
    </row>
    <row r="24" spans="1:9" x14ac:dyDescent="0.25">
      <c r="B24" s="31"/>
      <c r="C24" s="31"/>
    </row>
  </sheetData>
  <mergeCells count="7">
    <mergeCell ref="A20:I20"/>
    <mergeCell ref="A21:I21"/>
    <mergeCell ref="A9:A10"/>
    <mergeCell ref="B9:D9"/>
    <mergeCell ref="E9:G9"/>
    <mergeCell ref="H9:H10"/>
    <mergeCell ref="I9:I10"/>
  </mergeCells>
  <pageMargins left="0.7" right="0.7" top="0.75" bottom="0.75" header="0.3" footer="0.3"/>
  <pageSetup paperSize="9" orientation="portrait" r:id="rId1"/>
  <ignoredErrors>
    <ignoredError sqref="D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3"/>
  <sheetViews>
    <sheetView workbookViewId="0">
      <selection activeCell="A7" sqref="A7"/>
    </sheetView>
  </sheetViews>
  <sheetFormatPr defaultRowHeight="15" x14ac:dyDescent="0.25"/>
  <cols>
    <col min="1" max="1" width="36" style="1" customWidth="1"/>
    <col min="2" max="3" width="12.7109375" style="1" customWidth="1"/>
    <col min="4" max="4" width="21.7109375" style="1" customWidth="1"/>
    <col min="5" max="5" width="12.28515625" style="1" customWidth="1"/>
    <col min="6" max="6" width="10.5703125" style="1" customWidth="1"/>
    <col min="7" max="7" width="10.42578125" style="1" customWidth="1"/>
    <col min="8" max="16384" width="9.140625" style="1"/>
  </cols>
  <sheetData>
    <row r="1" spans="1:4" ht="25.5" x14ac:dyDescent="0.25">
      <c r="A1" s="49" t="s">
        <v>10</v>
      </c>
      <c r="B1" s="50"/>
      <c r="C1" s="50"/>
      <c r="D1" s="50"/>
    </row>
    <row r="2" spans="1:4" x14ac:dyDescent="0.25">
      <c r="A2" s="51" t="s">
        <v>11</v>
      </c>
      <c r="B2" s="50"/>
      <c r="C2" s="50"/>
      <c r="D2" s="50"/>
    </row>
    <row r="3" spans="1:4" x14ac:dyDescent="0.25">
      <c r="A3" s="52"/>
      <c r="B3" s="50"/>
      <c r="C3" s="53"/>
      <c r="D3" s="54"/>
    </row>
    <row r="4" spans="1:4" x14ac:dyDescent="0.25">
      <c r="A4" s="53" t="s">
        <v>184</v>
      </c>
      <c r="B4" s="10" t="s">
        <v>207</v>
      </c>
      <c r="C4" s="53"/>
      <c r="D4" s="54"/>
    </row>
    <row r="5" spans="1:4" x14ac:dyDescent="0.25">
      <c r="A5" s="53" t="s">
        <v>185</v>
      </c>
      <c r="B5" s="10" t="s">
        <v>208</v>
      </c>
      <c r="C5" s="53"/>
      <c r="D5" s="54"/>
    </row>
    <row r="6" spans="1:4" x14ac:dyDescent="0.25">
      <c r="A6" s="50"/>
      <c r="B6" s="50"/>
      <c r="C6" s="50"/>
      <c r="D6" s="50"/>
    </row>
    <row r="7" spans="1:4" x14ac:dyDescent="0.25">
      <c r="A7" s="116" t="s">
        <v>200</v>
      </c>
      <c r="B7" s="50"/>
      <c r="C7" s="50"/>
      <c r="D7" s="50"/>
    </row>
    <row r="8" spans="1:4" ht="15.75" thickBot="1" x14ac:dyDescent="0.3">
      <c r="A8" s="50"/>
      <c r="B8" s="117"/>
      <c r="C8" s="50"/>
      <c r="D8" s="50"/>
    </row>
    <row r="9" spans="1:4" x14ac:dyDescent="0.25">
      <c r="A9" s="311"/>
      <c r="B9" s="313" t="s">
        <v>5</v>
      </c>
      <c r="C9" s="314"/>
      <c r="D9" s="311" t="s">
        <v>172</v>
      </c>
    </row>
    <row r="10" spans="1:4" ht="15.75" thickBot="1" x14ac:dyDescent="0.3">
      <c r="A10" s="312"/>
      <c r="B10" s="123" t="s">
        <v>7</v>
      </c>
      <c r="C10" s="124" t="s">
        <v>8</v>
      </c>
      <c r="D10" s="312"/>
    </row>
    <row r="11" spans="1:4" x14ac:dyDescent="0.25">
      <c r="A11" s="125" t="s">
        <v>6</v>
      </c>
      <c r="B11" s="126">
        <v>12506</v>
      </c>
      <c r="C11" s="127">
        <v>12638.7</v>
      </c>
      <c r="D11" s="128">
        <f>C11/B11*100</f>
        <v>101.0610906764753</v>
      </c>
    </row>
    <row r="12" spans="1:4" ht="18.75" thickBot="1" x14ac:dyDescent="0.3">
      <c r="A12" s="129" t="s">
        <v>165</v>
      </c>
      <c r="B12" s="235">
        <v>46594</v>
      </c>
      <c r="C12" s="130">
        <v>38483.230000000003</v>
      </c>
      <c r="D12" s="131">
        <f>C12/B12*100</f>
        <v>82.59267287633601</v>
      </c>
    </row>
    <row r="13" spans="1:4" x14ac:dyDescent="0.25">
      <c r="A13" s="50"/>
      <c r="B13" s="50"/>
      <c r="C13" s="50"/>
      <c r="D13" s="50"/>
    </row>
  </sheetData>
  <mergeCells count="3">
    <mergeCell ref="A9:A10"/>
    <mergeCell ref="B9:C9"/>
    <mergeCell ref="D9:D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10</vt:i4>
      </vt:variant>
    </vt:vector>
  </HeadingPairs>
  <TitlesOfParts>
    <vt:vector size="10" baseType="lpstr">
      <vt:lpstr>1. broj ribara</vt:lpstr>
      <vt:lpstr>2. broj plovila</vt:lpstr>
      <vt:lpstr>3. ribarske mreže</vt:lpstr>
      <vt:lpstr>4. iskrcaj morskih organizama</vt:lpstr>
      <vt:lpstr>5. prodaja mor. org. - iskrcaj</vt:lpstr>
      <vt:lpstr>6. slatkovodni ribolov</vt:lpstr>
      <vt:lpstr>7. morska akvakultura </vt:lpstr>
      <vt:lpstr>8. slatkovodna akvakultura</vt:lpstr>
      <vt:lpstr>9. površina ribnjaka</vt:lpstr>
      <vt:lpstr>10. proizvodnja mlađi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Valentić Mario</dc:creator>
  <cp:lastModifiedBy>Mirta Novak</cp:lastModifiedBy>
  <dcterms:created xsi:type="dcterms:W3CDTF">2021-06-14T08:30:22Z</dcterms:created>
  <dcterms:modified xsi:type="dcterms:W3CDTF">2024-12-19T12:57:33Z</dcterms:modified>
</cp:coreProperties>
</file>